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tiganila\Desktop\"/>
    </mc:Choice>
  </mc:AlternateContent>
  <xr:revisionPtr revIDLastSave="0" documentId="13_ncr:1_{258B9150-0C51-4226-8D69-F29104580C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nexa 1" sheetId="1" r:id="rId1"/>
    <sheet name="anexa 2" sheetId="2" r:id="rId2"/>
    <sheet name="anexa 5" sheetId="3" r:id="rId3"/>
    <sheet name="anexa 6" sheetId="5" r:id="rId4"/>
  </sheets>
  <externalReferences>
    <externalReference r:id="rId5"/>
  </externalReferences>
  <definedNames>
    <definedName name="_xlnm.Print_Area" localSheetId="2">'anexa 5'!$A$1:$O$98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5" l="1"/>
  <c r="E30" i="5"/>
  <c r="D30" i="5"/>
  <c r="C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30" i="5" s="1"/>
  <c r="E725" i="1"/>
  <c r="E722" i="1"/>
  <c r="E717" i="1"/>
  <c r="E714" i="1"/>
  <c r="E710" i="1"/>
  <c r="E706" i="1"/>
  <c r="E702" i="1"/>
  <c r="E698" i="1"/>
  <c r="E694" i="1"/>
  <c r="E690" i="1"/>
  <c r="E686" i="1"/>
  <c r="E681" i="1"/>
  <c r="E677" i="1"/>
  <c r="E673" i="1"/>
  <c r="E669" i="1"/>
  <c r="E664" i="1"/>
  <c r="E659" i="1"/>
  <c r="E654" i="1"/>
  <c r="E649" i="1"/>
  <c r="E644" i="1"/>
  <c r="E639" i="1"/>
  <c r="E634" i="1"/>
  <c r="E629" i="1"/>
  <c r="E624" i="1"/>
  <c r="E621" i="1"/>
  <c r="E616" i="1"/>
  <c r="E613" i="1"/>
  <c r="E610" i="1"/>
  <c r="E607" i="1"/>
  <c r="E602" i="1"/>
  <c r="E600" i="1" s="1"/>
  <c r="E598" i="1"/>
  <c r="E594" i="1"/>
  <c r="E590" i="1"/>
  <c r="E586" i="1"/>
  <c r="E582" i="1"/>
  <c r="E578" i="1"/>
  <c r="E573" i="1"/>
  <c r="E564" i="1"/>
  <c r="E557" i="1"/>
  <c r="E553" i="1"/>
  <c r="E545" i="1"/>
  <c r="E544" i="1"/>
  <c r="E538" i="1"/>
  <c r="E537" i="1" s="1"/>
  <c r="E533" i="1"/>
  <c r="E526" i="1"/>
  <c r="E525" i="1" s="1"/>
  <c r="E523" i="1"/>
  <c r="E118" i="1" s="1"/>
  <c r="E115" i="1" s="1"/>
  <c r="E522" i="1"/>
  <c r="E516" i="1"/>
  <c r="E515" i="1" s="1"/>
  <c r="E514" i="1" s="1"/>
  <c r="E513" i="1" s="1"/>
  <c r="E509" i="1"/>
  <c r="E506" i="1"/>
  <c r="E495" i="1" s="1"/>
  <c r="E489" i="1"/>
  <c r="E484" i="1"/>
  <c r="E475" i="1"/>
  <c r="E470" i="1"/>
  <c r="E463" i="1"/>
  <c r="E462" i="1" s="1"/>
  <c r="E460" i="1"/>
  <c r="E458" i="1"/>
  <c r="E451" i="1"/>
  <c r="E450" i="1" s="1"/>
  <c r="E447" i="1"/>
  <c r="E444" i="1"/>
  <c r="E443" i="1" s="1"/>
  <c r="E442" i="1"/>
  <c r="E440" i="1" s="1"/>
  <c r="E429" i="1"/>
  <c r="E426" i="1"/>
  <c r="E422" i="1"/>
  <c r="E421" i="1"/>
  <c r="E419" i="1" s="1"/>
  <c r="E413" i="1"/>
  <c r="E412" i="1"/>
  <c r="E411" i="1"/>
  <c r="E407" i="1"/>
  <c r="E403" i="1"/>
  <c r="E400" i="1"/>
  <c r="E398" i="1"/>
  <c r="E394" i="1"/>
  <c r="E387" i="1"/>
  <c r="E384" i="1"/>
  <c r="E380" i="1"/>
  <c r="E379" i="1" s="1"/>
  <c r="E374" i="1"/>
  <c r="E371" i="1"/>
  <c r="E370" i="1" s="1"/>
  <c r="E368" i="1"/>
  <c r="E367" i="1"/>
  <c r="E359" i="1"/>
  <c r="E356" i="1"/>
  <c r="E351" i="1"/>
  <c r="E348" i="1"/>
  <c r="E344" i="1"/>
  <c r="E340" i="1"/>
  <c r="E336" i="1"/>
  <c r="E332" i="1"/>
  <c r="E328" i="1"/>
  <c r="E325" i="1"/>
  <c r="E324" i="1" s="1"/>
  <c r="E320" i="1"/>
  <c r="E317" i="1"/>
  <c r="E313" i="1"/>
  <c r="E309" i="1"/>
  <c r="E305" i="1"/>
  <c r="E301" i="1"/>
  <c r="E296" i="1"/>
  <c r="E291" i="1"/>
  <c r="E286" i="1"/>
  <c r="E281" i="1"/>
  <c r="E276" i="1"/>
  <c r="E271" i="1"/>
  <c r="E266" i="1"/>
  <c r="E261" i="1"/>
  <c r="E256" i="1"/>
  <c r="E253" i="1"/>
  <c r="E248" i="1"/>
  <c r="E245" i="1"/>
  <c r="E242" i="1"/>
  <c r="E239" i="1"/>
  <c r="E232" i="1"/>
  <c r="E220" i="1"/>
  <c r="E218" i="1"/>
  <c r="E214" i="1"/>
  <c r="E210" i="1"/>
  <c r="E206" i="1"/>
  <c r="E202" i="1"/>
  <c r="E198" i="1"/>
  <c r="E188" i="1"/>
  <c r="E185" i="1"/>
  <c r="E175" i="1"/>
  <c r="E160" i="1"/>
  <c r="E156" i="1"/>
  <c r="E148" i="1"/>
  <c r="E147" i="1"/>
  <c r="E140" i="1"/>
  <c r="E139" i="1" s="1"/>
  <c r="E129" i="1"/>
  <c r="E122" i="1"/>
  <c r="E121" i="1" s="1"/>
  <c r="E117" i="1"/>
  <c r="E103" i="1"/>
  <c r="E102" i="1" s="1"/>
  <c r="E99" i="1"/>
  <c r="E96" i="1"/>
  <c r="E95" i="1" s="1"/>
  <c r="E94" i="1"/>
  <c r="E92" i="1" s="1"/>
  <c r="E81" i="1"/>
  <c r="E78" i="1"/>
  <c r="E74" i="1"/>
  <c r="E73" i="1"/>
  <c r="E71" i="1"/>
  <c r="E69" i="1" s="1"/>
  <c r="E65" i="1"/>
  <c r="E64" i="1" s="1"/>
  <c r="E63" i="1"/>
  <c r="E59" i="1"/>
  <c r="E58" i="1" s="1"/>
  <c r="E55" i="1"/>
  <c r="E52" i="1"/>
  <c r="E50" i="1"/>
  <c r="E46" i="1"/>
  <c r="E39" i="1"/>
  <c r="E36" i="1"/>
  <c r="E32" i="1"/>
  <c r="E31" i="1" s="1"/>
  <c r="E26" i="1"/>
  <c r="E23" i="1"/>
  <c r="E20" i="1"/>
  <c r="E19" i="1" s="1"/>
  <c r="E468" i="2"/>
  <c r="E459" i="2"/>
  <c r="E455" i="2"/>
  <c r="E451" i="2"/>
  <c r="E444" i="2"/>
  <c r="E442" i="2" s="1"/>
  <c r="E439" i="2"/>
  <c r="E435" i="2"/>
  <c r="E433" i="2"/>
  <c r="E430" i="2" s="1"/>
  <c r="E428" i="2" s="1"/>
  <c r="E422" i="2"/>
  <c r="E419" i="2" s="1"/>
  <c r="E418" i="2"/>
  <c r="E413" i="2"/>
  <c r="E410" i="2"/>
  <c r="E405" i="2"/>
  <c r="E402" i="2"/>
  <c r="E396" i="2"/>
  <c r="E393" i="2"/>
  <c r="E387" i="2"/>
  <c r="E380" i="2"/>
  <c r="E377" i="2" s="1"/>
  <c r="E375" i="2" s="1"/>
  <c r="E373" i="2"/>
  <c r="E370" i="2"/>
  <c r="E369" i="2"/>
  <c r="E366" i="2"/>
  <c r="E362" i="2"/>
  <c r="E360" i="2"/>
  <c r="E357" i="2"/>
  <c r="E356" i="2"/>
  <c r="E355" i="2" s="1"/>
  <c r="E353" i="2"/>
  <c r="E352" i="2" s="1"/>
  <c r="E350" i="2" s="1"/>
  <c r="E345" i="2"/>
  <c r="E343" i="2" s="1"/>
  <c r="E339" i="2" s="1"/>
  <c r="E340" i="2"/>
  <c r="E332" i="2"/>
  <c r="E331" i="2"/>
  <c r="E330" i="2"/>
  <c r="E328" i="2" s="1"/>
  <c r="E327" i="2" s="1"/>
  <c r="E324" i="2"/>
  <c r="E313" i="2"/>
  <c r="E309" i="2"/>
  <c r="E307" i="2"/>
  <c r="E306" i="2"/>
  <c r="E305" i="2"/>
  <c r="E303" i="2"/>
  <c r="E296" i="2"/>
  <c r="E294" i="2" s="1"/>
  <c r="E291" i="2"/>
  <c r="E289" i="2" s="1"/>
  <c r="E284" i="2"/>
  <c r="E282" i="2"/>
  <c r="E277" i="2"/>
  <c r="E276" i="2"/>
  <c r="E273" i="2" s="1"/>
  <c r="E272" i="2"/>
  <c r="E114" i="2" s="1"/>
  <c r="E270" i="2"/>
  <c r="E267" i="2"/>
  <c r="E264" i="2"/>
  <c r="E260" i="2"/>
  <c r="E259" i="2" s="1"/>
  <c r="E256" i="2"/>
  <c r="E250" i="2"/>
  <c r="E246" i="2"/>
  <c r="E88" i="2" s="1"/>
  <c r="E243" i="2"/>
  <c r="E241" i="2" s="1"/>
  <c r="E229" i="2" s="1"/>
  <c r="E242" i="2"/>
  <c r="E231" i="2"/>
  <c r="E227" i="2"/>
  <c r="E226" i="2"/>
  <c r="E224" i="2"/>
  <c r="E66" i="2" s="1"/>
  <c r="E65" i="2" s="1"/>
  <c r="E63" i="2" s="1"/>
  <c r="E220" i="2"/>
  <c r="E62" i="2" s="1"/>
  <c r="E217" i="2"/>
  <c r="E214" i="2"/>
  <c r="E212" i="2"/>
  <c r="E210" i="2"/>
  <c r="E52" i="2" s="1"/>
  <c r="E209" i="2"/>
  <c r="E51" i="2" s="1"/>
  <c r="E208" i="2"/>
  <c r="E206" i="2"/>
  <c r="E48" i="2" s="1"/>
  <c r="E205" i="2"/>
  <c r="E199" i="2"/>
  <c r="E198" i="2"/>
  <c r="E197" i="2" s="1"/>
  <c r="E192" i="2"/>
  <c r="E186" i="2"/>
  <c r="E178" i="2"/>
  <c r="E177" i="2"/>
  <c r="E176" i="2" s="1"/>
  <c r="E174" i="2" s="1"/>
  <c r="E173" i="2" s="1"/>
  <c r="E163" i="2"/>
  <c r="E162" i="2"/>
  <c r="E161" i="2"/>
  <c r="E160" i="2"/>
  <c r="E159" i="2"/>
  <c r="E153" i="2"/>
  <c r="E151" i="2"/>
  <c r="E150" i="2"/>
  <c r="E147" i="2" s="1"/>
  <c r="E145" i="2" s="1"/>
  <c r="E149" i="2"/>
  <c r="E140" i="2"/>
  <c r="E138" i="2" s="1"/>
  <c r="E131" i="2"/>
  <c r="E129" i="2"/>
  <c r="E126" i="2" s="1"/>
  <c r="E124" i="2" s="1"/>
  <c r="E122" i="2"/>
  <c r="E121" i="2"/>
  <c r="E120" i="2"/>
  <c r="E119" i="2"/>
  <c r="E117" i="2"/>
  <c r="E112" i="2"/>
  <c r="E109" i="2"/>
  <c r="E106" i="2"/>
  <c r="E102" i="2"/>
  <c r="E101" i="2" s="1"/>
  <c r="E100" i="2"/>
  <c r="E99" i="2"/>
  <c r="E97" i="2"/>
  <c r="E96" i="2"/>
  <c r="E95" i="2"/>
  <c r="E94" i="2"/>
  <c r="E93" i="2"/>
  <c r="E92" i="2" s="1"/>
  <c r="E91" i="2"/>
  <c r="E87" i="2"/>
  <c r="E86" i="2"/>
  <c r="E84" i="2"/>
  <c r="E82" i="2"/>
  <c r="E81" i="2"/>
  <c r="E80" i="2"/>
  <c r="E79" i="2"/>
  <c r="E78" i="2"/>
  <c r="E77" i="2"/>
  <c r="E76" i="2"/>
  <c r="E75" i="2"/>
  <c r="E74" i="2"/>
  <c r="E70" i="2"/>
  <c r="E69" i="2"/>
  <c r="E68" i="2"/>
  <c r="E67" i="2"/>
  <c r="E61" i="2"/>
  <c r="E59" i="2"/>
  <c r="E56" i="2"/>
  <c r="E54" i="2"/>
  <c r="E53" i="2"/>
  <c r="E42" i="2"/>
  <c r="E41" i="2"/>
  <c r="E40" i="2"/>
  <c r="E39" i="2" s="1"/>
  <c r="E34" i="2"/>
  <c r="E28" i="2"/>
  <c r="E27" i="2"/>
  <c r="E20" i="2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E406" i="1" l="1"/>
  <c r="E22" i="1"/>
  <c r="E68" i="1"/>
  <c r="E67" i="1" s="1"/>
  <c r="E319" i="1"/>
  <c r="E238" i="1"/>
  <c r="E417" i="1"/>
  <c r="E416" i="1" s="1"/>
  <c r="E135" i="2"/>
  <c r="E133" i="2" s="1"/>
  <c r="E367" i="2"/>
  <c r="E247" i="2"/>
  <c r="E73" i="2"/>
  <c r="E157" i="2"/>
  <c r="E195" i="2"/>
  <c r="E191" i="2" s="1"/>
  <c r="E449" i="2"/>
  <c r="E301" i="2"/>
  <c r="E85" i="2"/>
  <c r="E83" i="2" s="1"/>
  <c r="E71" i="2" s="1"/>
  <c r="E47" i="2"/>
  <c r="E46" i="2" s="1"/>
  <c r="E408" i="2"/>
  <c r="E37" i="2"/>
  <c r="E33" i="2" s="1"/>
  <c r="E98" i="2"/>
  <c r="E118" i="2"/>
  <c r="E115" i="2" s="1"/>
  <c r="E223" i="2"/>
  <c r="E221" i="2" s="1"/>
  <c r="E18" i="1"/>
  <c r="E532" i="1"/>
  <c r="E45" i="1"/>
  <c r="E606" i="1"/>
  <c r="E383" i="1"/>
  <c r="E382" i="1" s="1"/>
  <c r="E393" i="1"/>
  <c r="E543" i="1"/>
  <c r="E542" i="1" s="1"/>
  <c r="E541" i="1" s="1"/>
  <c r="E511" i="1" s="1"/>
  <c r="E685" i="1"/>
  <c r="E35" i="1"/>
  <c r="E34" i="1" s="1"/>
  <c r="E146" i="1"/>
  <c r="E145" i="1" s="1"/>
  <c r="E144" i="1" s="1"/>
  <c r="E80" i="1"/>
  <c r="E128" i="1"/>
  <c r="E474" i="1"/>
  <c r="E473" i="1" s="1"/>
  <c r="E366" i="1"/>
  <c r="E365" i="1" s="1"/>
  <c r="E428" i="1"/>
  <c r="E415" i="1" s="1"/>
  <c r="E512" i="1"/>
  <c r="E281" i="2"/>
  <c r="E349" i="2"/>
  <c r="E104" i="2"/>
  <c r="E123" i="2"/>
  <c r="E89" i="2"/>
  <c r="E44" i="2"/>
  <c r="E207" i="2"/>
  <c r="E262" i="2"/>
  <c r="E50" i="2"/>
  <c r="E49" i="2" s="1"/>
  <c r="E19" i="2"/>
  <c r="E18" i="2" s="1"/>
  <c r="E16" i="2" s="1"/>
  <c r="E15" i="2" s="1"/>
  <c r="E437" i="2"/>
  <c r="E427" i="2" s="1"/>
  <c r="E326" i="2" s="1"/>
  <c r="E204" i="2"/>
  <c r="E43" i="2" l="1"/>
  <c r="E17" i="1"/>
  <c r="E16" i="1" s="1"/>
  <c r="E15" i="1" s="1"/>
  <c r="E364" i="1"/>
  <c r="E14" i="2"/>
  <c r="E202" i="2"/>
  <c r="E201" i="2" s="1"/>
  <c r="E172" i="2" s="1"/>
  <c r="E14" i="1" l="1"/>
  <c r="E363" i="1"/>
  <c r="E362" i="1"/>
  <c r="E323" i="2" l="1"/>
  <c r="E471" i="2"/>
  <c r="E167" i="2" l="1"/>
  <c r="E166" i="2" s="1"/>
  <c r="E322" i="2"/>
  <c r="E320" i="2" s="1"/>
  <c r="E171" i="2"/>
  <c r="E169" i="2" s="1"/>
  <c r="E470" i="2"/>
  <c r="E466" i="2" s="1"/>
  <c r="E164" i="2" l="1"/>
</calcChain>
</file>

<file path=xl/sharedStrings.xml><?xml version="1.0" encoding="utf-8"?>
<sst xmlns="http://schemas.openxmlformats.org/spreadsheetml/2006/main" count="2481" uniqueCount="1108">
  <si>
    <t>JUDEŢUL:CONSTANTA</t>
  </si>
  <si>
    <t>Unitatea administrativ - teritorială :CONSTANTA</t>
  </si>
  <si>
    <t>Formular:</t>
  </si>
  <si>
    <t xml:space="preserve">BUGETUL LOCAL DETALIAT LA VENITURI PE CAPITOLE ŞI SUBCAPITOLE </t>
  </si>
  <si>
    <t>MII LEI</t>
  </si>
  <si>
    <t xml:space="preserve">                                                                                                                          </t>
  </si>
  <si>
    <t>D E N U M I R E A     I N D I C A T O R I L O R</t>
  </si>
  <si>
    <t>Cod indicator</t>
  </si>
  <si>
    <t>Propuneri</t>
  </si>
  <si>
    <t>TOTAL VENITURI(cod00.02+00.15+00.16+00.17+45.02+ 46.02+48.02)</t>
  </si>
  <si>
    <t>00.01</t>
  </si>
  <si>
    <r>
      <t>VENITURI PROPRII (00.02-11.02-37.02+00.15</t>
    </r>
    <r>
      <rPr>
        <b/>
        <sz val="10"/>
        <rFont val="Arial"/>
        <family val="2"/>
        <charset val="238"/>
      </rPr>
      <t>)</t>
    </r>
  </si>
  <si>
    <t>49.90</t>
  </si>
  <si>
    <t>I.  VENITURI CURENTE    (cod 00.03+00.12)</t>
  </si>
  <si>
    <t>00.02</t>
  </si>
  <si>
    <t>A.  VENITURI FISCALE    (cod 00.04+00.09+00.10+00.11)</t>
  </si>
  <si>
    <t>00.03</t>
  </si>
  <si>
    <t>A1.  IMPOZIT  PE VENIT, PROFIT SI CASTIGURI DIN CAPITAL  (cod 00.05+00.06+00.07)</t>
  </si>
  <si>
    <t>00.04</t>
  </si>
  <si>
    <t>A1.1.  IMPOZIT  PE VENIT, PROFIT SI CASTIGURI DIN CAPITAL DE LA PERSOANE JURIDICE  (cod 01.02)</t>
  </si>
  <si>
    <t>00.05</t>
  </si>
  <si>
    <t>Impozit pe profit  (cod 01.02.01)</t>
  </si>
  <si>
    <t>01.02</t>
  </si>
  <si>
    <r>
      <t xml:space="preserve">Impozit pe profit de la agenţi economici 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)  </t>
    </r>
  </si>
  <si>
    <t>01.02.01</t>
  </si>
  <si>
    <t>A1.2.  IMPOZIT PE VENIT, PROFIT,  SI CASTIGURI DIN CAPITAL DE LA PERSOANE FIZICE                (cod 03.02+04.02)</t>
  </si>
  <si>
    <t>00.06</t>
  </si>
  <si>
    <t>Impozit pe venit    (cod 03.02.17+03.02.18)</t>
  </si>
  <si>
    <t>03.02</t>
  </si>
  <si>
    <t>Impozit pe onorariul avocaţilor şi notarilor publici</t>
  </si>
  <si>
    <t>03.02.17</t>
  </si>
  <si>
    <t>Impozitul pe veniturile din transferul proprietatilor imobiliare din patrimoniul personal</t>
  </si>
  <si>
    <t>03.02.18</t>
  </si>
  <si>
    <t>Cote si sume defalcate din impozitul pe venit   (cod 04.02.01+04.02.04+04.02.05+04.02.06)</t>
  </si>
  <si>
    <t>04.02</t>
  </si>
  <si>
    <t>Cote defalcate din impozitul pe venit</t>
  </si>
  <si>
    <t>04.02.01</t>
  </si>
  <si>
    <t>Sume alocate din cotele defalcate din impozitul pe venit pentru echilibrarea bugetelor locale</t>
  </si>
  <si>
    <t>04.02.04</t>
  </si>
  <si>
    <t>Sume repartizate din Fondul la dispoziția Consiliului Județean</t>
  </si>
  <si>
    <t>04.02.05</t>
  </si>
  <si>
    <t>Sume repartizate pentru finanțarea instituțiilor de spectacole și concerte</t>
  </si>
  <si>
    <t>04.02.06</t>
  </si>
  <si>
    <t>A1.3.  ALTE IMPOZITE  PE VENIT, PROFIT SI CASTIGURI DIN CAPITAL    (cod 05.02)</t>
  </si>
  <si>
    <t>00.07</t>
  </si>
  <si>
    <t>Alte impozite pe venit, profit si castiguri din capital   (cod 05.02.50)</t>
  </si>
  <si>
    <t>05.02</t>
  </si>
  <si>
    <t xml:space="preserve"> Alte impozite pe venit, profit si castiguri din capital </t>
  </si>
  <si>
    <t>05.02.50</t>
  </si>
  <si>
    <t>A3.  IMPOZITE SI TAXE PE PROPRIETATE   (cod 07.02)</t>
  </si>
  <si>
    <t>00.09</t>
  </si>
  <si>
    <t>Impozite si  taxe pe proprietate   (cod 07.02.01+07.02.02+07.02.03+07.02.50)</t>
  </si>
  <si>
    <t>07.02</t>
  </si>
  <si>
    <t>Impozit si taxa pe cladiri    (cod 07.02.01.01+07.02.01.02)</t>
  </si>
  <si>
    <t>07.02.01</t>
  </si>
  <si>
    <t>Impozit pe cladiri de la persoane fizice *)</t>
  </si>
  <si>
    <t>07.02.01.01</t>
  </si>
  <si>
    <t>Impozit si taxa pe cladiri de la persoane juridice *)</t>
  </si>
  <si>
    <t>07.02.01.02</t>
  </si>
  <si>
    <t>Impozit si taxa pe teren  (cod 07.02.02.01+07.02.02.02+07.02.02.03)</t>
  </si>
  <si>
    <t>07.02.02</t>
  </si>
  <si>
    <t>Impozit pe terenuri de la persoane fizice *)</t>
  </si>
  <si>
    <t>07.02.02.01</t>
  </si>
  <si>
    <t>Impozit si taxa pe teren de la persoane juridice *)</t>
  </si>
  <si>
    <t>07.02.02.02</t>
  </si>
  <si>
    <t>Impozitul pe terenul din extravilan   *) + Restante din anii anteriori din impozitul pe teren agricol</t>
  </si>
  <si>
    <t>07.02.02.03</t>
  </si>
  <si>
    <t xml:space="preserve">Taxe judiciare de timbru si alte taxe de timbru  </t>
  </si>
  <si>
    <t>07.02.03</t>
  </si>
  <si>
    <t xml:space="preserve">Alte impozite si taxe  pe proprietate </t>
  </si>
  <si>
    <t>07.02.50</t>
  </si>
  <si>
    <t>A4.  IMPOZITE SI TAXE PE BUNURI SI SERVICII   (cod 11.02+12.02+15.02+16.02)</t>
  </si>
  <si>
    <t>00.10</t>
  </si>
  <si>
    <t>Sume defalcate din TVA  (cod  11.02.01+11.02.02+11.02.05+11.02.06+11.02.09)</t>
  </si>
  <si>
    <t>11.02</t>
  </si>
  <si>
    <t xml:space="preserve">Sume defalcate din taxa pe valoarea adăugată pentru finanţarea cheltuielilor descentralizate la nivelul judeţelor  </t>
  </si>
  <si>
    <t>11.02.01</t>
  </si>
  <si>
    <t xml:space="preserve">Sume defalcate din taxa pe valoarea adăugată pentru finanţarea cheltuielilor descentralizate la nivelul comunelor, oraşelor, municipiilor, sectoarelor si Municipiului Bucureşti </t>
  </si>
  <si>
    <t>11.02.02</t>
  </si>
  <si>
    <t xml:space="preserve">Sume defalcate din taxa pe valoarea adăugată pentru drumuri </t>
  </si>
  <si>
    <t>11.02.05</t>
  </si>
  <si>
    <t>Sume defalcate din taxa pe valoarea adăugată pentru echilibrarea bugetelor locale</t>
  </si>
  <si>
    <t>11.02.06</t>
  </si>
  <si>
    <t xml:space="preserve">Sume defalcate din taxa pe valoarea adăugată pentru finanțarea învățământului particular și a celui confesional </t>
  </si>
  <si>
    <t>11.02.09</t>
  </si>
  <si>
    <t>Alte impozite si taxe generale pe bunuri si servicii   (cod 12.02.07+12.02.18)</t>
  </si>
  <si>
    <t>12.02</t>
  </si>
  <si>
    <t>Taxe hoteliere-restante</t>
  </si>
  <si>
    <t>12.02.07</t>
  </si>
  <si>
    <t>Impozitul suplimentar din vânzarea terenurilor agricole situate în extravilan</t>
  </si>
  <si>
    <t>12.02.18</t>
  </si>
  <si>
    <t>Taxe pe servicii specifice  (cod 15.02.01+15.02.50)</t>
  </si>
  <si>
    <t>15.02</t>
  </si>
  <si>
    <t>Impozit pe spectacole</t>
  </si>
  <si>
    <t>15.02.01</t>
  </si>
  <si>
    <t>Alte taxe pe servicii specifice</t>
  </si>
  <si>
    <t>15.02.50</t>
  </si>
  <si>
    <t>Taxe pe utilizarea bunurilor, autorizarea utilizarii bunurilor sau pe desfasurarea de activitati   (cod 16.02.02+16.02.03+16.02.50)</t>
  </si>
  <si>
    <t>16.02</t>
  </si>
  <si>
    <t>Impozit pe mijloacele de transport  (cod 16.02.02.01+16.02.02.02)</t>
  </si>
  <si>
    <t>16.02.02</t>
  </si>
  <si>
    <t>Impozit pe mijloacele de transport detinute de persoane fizice *)</t>
  </si>
  <si>
    <t>16.02.02.01</t>
  </si>
  <si>
    <t>Impozit pe mijloacele de transport detinute de persoane juridice *)</t>
  </si>
  <si>
    <t>16.02.02.02</t>
  </si>
  <si>
    <t>Taxe si tarife pentru eliberarea de licente si autorizatii de functionare</t>
  </si>
  <si>
    <t>16.02.03</t>
  </si>
  <si>
    <t>Alte taxe pe utilizarea bunurilor, autorizarea utilizarii bunurilor sau pe desfasurare de activitati</t>
  </si>
  <si>
    <t>16.02.50</t>
  </si>
  <si>
    <t>A6.  ALTE IMPOZITE SI  TAXE  FISCALE  (cod 18.02)</t>
  </si>
  <si>
    <t>00.11</t>
  </si>
  <si>
    <t>Alte impozite si taxe fiscale   (cod 18.02.50)</t>
  </si>
  <si>
    <t>18.02</t>
  </si>
  <si>
    <t>Alte impozite si taxe</t>
  </si>
  <si>
    <t>18.02.50</t>
  </si>
  <si>
    <t>C.   VENITURI NEFISCALE   (cod 00.13+00.14)</t>
  </si>
  <si>
    <t>00.12</t>
  </si>
  <si>
    <t>C1.  VENITURI DIN PROPRIETATE  (cod 30.02+31.02)</t>
  </si>
  <si>
    <t>00.13</t>
  </si>
  <si>
    <t>Venituri din proprietate  (cod 30.02.01+30.02.05+30.02.08+30.02.50)</t>
  </si>
  <si>
    <t>30.02</t>
  </si>
  <si>
    <t>Varsaminte din profitul net al regiilor autonome</t>
  </si>
  <si>
    <t>30.02.01</t>
  </si>
  <si>
    <t>Venituri din concesiuni si inchirieri (cod 30.02.05.01+ 30.02.05.30)</t>
  </si>
  <si>
    <t>30.02.05</t>
  </si>
  <si>
    <t>Redevențe miniere</t>
  </si>
  <si>
    <t>30.02.05.01</t>
  </si>
  <si>
    <t>Alte venituri din concesiuni si inchirieri de catre institutiile publice</t>
  </si>
  <si>
    <t>30.02.05.30</t>
  </si>
  <si>
    <t xml:space="preserve">Venituri din dividende ( cod 30.02.08.02+ 30.02.08.03) </t>
  </si>
  <si>
    <t>30.02.08</t>
  </si>
  <si>
    <t>Venituri din dividende de la alti platitori*)</t>
  </si>
  <si>
    <t>30.02.08.02</t>
  </si>
  <si>
    <t>Dividente de la societăţile şi companiile naţionale şi societăţile cu capital majoritar de stat*)</t>
  </si>
  <si>
    <t>30.02.08.03</t>
  </si>
  <si>
    <t>Alte venituri din proprietate</t>
  </si>
  <si>
    <t>30.02.50</t>
  </si>
  <si>
    <t>Venituri din dobanzi   (cod 31.02.03)</t>
  </si>
  <si>
    <t>31.02</t>
  </si>
  <si>
    <t>Alte venituri din dobanzi</t>
  </si>
  <si>
    <t>31.02.03</t>
  </si>
  <si>
    <t>C2.  VANZARI DE BUNURI SI SERVICII   (cod 33.02+34.02+35.02+36.02+37.02)</t>
  </si>
  <si>
    <t>00.14</t>
  </si>
  <si>
    <t>Venituri din prestari de servicii si alte activitati (cod33.02.08+33.02.10+33.02.12+33.02.13+33.02.24+33.02.26+33.02.27+33.02.28+33.02.33+33.02.50)</t>
  </si>
  <si>
    <t>33.02</t>
  </si>
  <si>
    <t>Venituri din prestari de servicii</t>
  </si>
  <si>
    <t>33.02.08</t>
  </si>
  <si>
    <t>Contributia  parintilor sau sustinatorilor legali pentru intretinerea copiilor in crese</t>
  </si>
  <si>
    <t>33.02.10</t>
  </si>
  <si>
    <t>Contributia  persoanelor beneficiare ale  cantinelor de ajutor social</t>
  </si>
  <si>
    <t>33.02.12</t>
  </si>
  <si>
    <t>Contribuția de întreținere a persoanelor asistate</t>
  </si>
  <si>
    <t>33.02.13</t>
  </si>
  <si>
    <t>Taxe din activitati cadastrale si agricultura</t>
  </si>
  <si>
    <t>33.02.24</t>
  </si>
  <si>
    <t>Venituri din despăgubiri</t>
  </si>
  <si>
    <t>33.02.26</t>
  </si>
  <si>
    <t>Contribuţia lunară a părinţilor pentru întreţinerea copiilor în unităţile de protecţie socială</t>
  </si>
  <si>
    <t>33.02.27</t>
  </si>
  <si>
    <t>Venituri din recuperarea cheltuielilor de judecata, imputatii si despagubiri</t>
  </si>
  <si>
    <t>33.02.28</t>
  </si>
  <si>
    <t>Contribuții  pentru finanțarea  Programului  "Școală după scoală''</t>
  </si>
  <si>
    <t>33.02.33</t>
  </si>
  <si>
    <t>Alte venituri din prestari de servicii si alte activitati</t>
  </si>
  <si>
    <t>33.02.50</t>
  </si>
  <si>
    <t>Venituri din taxe administrative, eliberari permise   (cod34.02.02+34.02.50)</t>
  </si>
  <si>
    <t>34.02</t>
  </si>
  <si>
    <t>Taxe extrajudiciare de timbru</t>
  </si>
  <si>
    <t>34.02.02</t>
  </si>
  <si>
    <t>Alte venituri din taxe administrative, eliberari permise</t>
  </si>
  <si>
    <t>34.02.50</t>
  </si>
  <si>
    <t>Amenzi, penalitati si confiscari   (cod 35.02.01 la 35.02.03+35.02.50)</t>
  </si>
  <si>
    <t>35.02</t>
  </si>
  <si>
    <t>Venituri din amenzi si alte sanctiuni aplicate potrivit dispozitiilor legale (cod 35.02.01.02)</t>
  </si>
  <si>
    <t>35.02.01</t>
  </si>
  <si>
    <t>Venituri din amenzi şi alte sancţiuni aplicate de către alte instituţii de specialitate</t>
  </si>
  <si>
    <t>35.02.01.02</t>
  </si>
  <si>
    <t>Penalitati pentru nedepunerea sau depunerea cu intirziere a declaratiei de impozite si taxe</t>
  </si>
  <si>
    <t>35.02.02</t>
  </si>
  <si>
    <t>Incasari din valorificarea bunurilor confiscate, abandonate si alte sume constatate odata cu  confiscarea potrivit legii (cod 35.02.03.01)</t>
  </si>
  <si>
    <t>35.02.03</t>
  </si>
  <si>
    <t>Incasari din valorificarea bunurilor confiscate, abandonate si alte sume constatate odata cu  confiscarea potrivit legii</t>
  </si>
  <si>
    <t>35.02.03.01</t>
  </si>
  <si>
    <t>Alte amenzi, penalitati si confiscari</t>
  </si>
  <si>
    <t>35.02.50</t>
  </si>
  <si>
    <t>Diverse venituri (cod36.02.01+36.02.05+36.02.06+36.02.07+36.02.11+36.02.14+36.02.22+36.02.23+36.02.31+36.02.47+36.02.50)</t>
  </si>
  <si>
    <t>36.02</t>
  </si>
  <si>
    <t>Venituri din aplicarea prescriptiei extinctive (cod 36.02.01.01)</t>
  </si>
  <si>
    <t>36.02.01</t>
  </si>
  <si>
    <t>Venituri din aplicarea prescriptiei extinctive</t>
  </si>
  <si>
    <t>36.02.01.01</t>
  </si>
  <si>
    <t xml:space="preserve">Varsaminte din veniturile si/sau disponibilitatile institutiilor publice </t>
  </si>
  <si>
    <t>36.02.05</t>
  </si>
  <si>
    <t>Taxe speciale</t>
  </si>
  <si>
    <t>36.02.06</t>
  </si>
  <si>
    <t>Varsaminte din amortizarea mijloacelor fixe</t>
  </si>
  <si>
    <t>36.02.07</t>
  </si>
  <si>
    <t>Venituri din ajutoare de stat recuperate</t>
  </si>
  <si>
    <t>36.02.11</t>
  </si>
  <si>
    <t>Venituri din recuperarea cheltuielilor efectuate în cursul procesului de executare silită</t>
  </si>
  <si>
    <t>36.02.14</t>
  </si>
  <si>
    <t>Venituri din restituirea sumelor alocate pentru reducerea riscului seismic</t>
  </si>
  <si>
    <t>36.02.22</t>
  </si>
  <si>
    <t>Taxa de reabilitare termică</t>
  </si>
  <si>
    <t>36.02.23</t>
  </si>
  <si>
    <t>Contribuția asociației de proprietari pentru lucrările de reabilitare termică</t>
  </si>
  <si>
    <t>36.02.31</t>
  </si>
  <si>
    <t>Alte venituri pentru finanțarea secțiunii de dezvoltare</t>
  </si>
  <si>
    <t>36.02.47</t>
  </si>
  <si>
    <t>Alte venituri</t>
  </si>
  <si>
    <t>36.02.50</t>
  </si>
  <si>
    <t>Transferuri voluntare,  altele decat subventiile  (cod 37.02.01+37.02.03+37.02.04+37.02.05+37.02.50)</t>
  </si>
  <si>
    <t>37.02</t>
  </si>
  <si>
    <t>Donatii si sponsorizari **)</t>
  </si>
  <si>
    <t>37.02.01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</si>
  <si>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</si>
  <si>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</si>
  <si>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</si>
  <si>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</si>
  <si>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>Sume primite din Fondul de Solidaritate al Uniunii Europene</t>
  </si>
  <si>
    <t>37.02.05</t>
  </si>
  <si>
    <t>Alte transferuri voluntare</t>
  </si>
  <si>
    <t>37.02.50</t>
  </si>
  <si>
    <t>II. VENITURI DIN CAPITAL   (cod 39.02)</t>
  </si>
  <si>
    <t>00.15</t>
  </si>
  <si>
    <t>Venituri din valorificarea unor bunuri (cod39.02.01+39.02.03+39.02.04+39.02.07+39.02.10)</t>
  </si>
  <si>
    <t>39.02</t>
  </si>
  <si>
    <t>Venituri din valorificarea unor bunuri ale institutiilor publice</t>
  </si>
  <si>
    <t>39.02.01</t>
  </si>
  <si>
    <t>Venituri din vanzarea locuintelor construite din fondurile statului</t>
  </si>
  <si>
    <t>39.02.03</t>
  </si>
  <si>
    <t>Venituri din privatizare</t>
  </si>
  <si>
    <t>39.02.04</t>
  </si>
  <si>
    <t>Venituri din vanzarea unor bunuri apartinand domeniului privat al statului sau al unitatilor administrativ-teritoriale**)</t>
  </si>
  <si>
    <t>39.02.07</t>
  </si>
  <si>
    <t>Depozite speciale pentru constructii de locuinte</t>
  </si>
  <si>
    <t>39.02.10</t>
  </si>
  <si>
    <t>III. OPERAŢIUNI FINANCIARE   (cod 40.02+41.02)</t>
  </si>
  <si>
    <t>00.16</t>
  </si>
  <si>
    <t>Încasări din rambursarea împrumuturilor acordate (cod 40.02.06+40.02.07+40.02.10+40.02.11+40.02.13+40.02.14+40.02.16+40.02.18+40.02.50)</t>
  </si>
  <si>
    <t>40.02</t>
  </si>
  <si>
    <t>Încasări din rambursarea împrumuturilor pentru înfiinţarea unor instituţii şi servicii publice de interes local sau a unor activităţi finanţate integral din venituri proprii</t>
  </si>
  <si>
    <t>40.02.06</t>
  </si>
  <si>
    <t>Încasări din rambursarea microcreditelor de la persoane fizice şi juridice</t>
  </si>
  <si>
    <t>40.02.07</t>
  </si>
  <si>
    <r>
      <t xml:space="preserve">Împrumuturi temporare din trezoreria statului </t>
    </r>
    <r>
      <rPr>
        <b/>
        <sz val="10"/>
        <rFont val="Arial"/>
        <family val="2"/>
        <charset val="238"/>
      </rPr>
      <t>**)</t>
    </r>
  </si>
  <si>
    <t>40.02.10</t>
  </si>
  <si>
    <t xml:space="preserve">Sume din excedentul anului precedent pentru acoperirea golurilor temporare de casă ale secţiunii de funcţionare**) </t>
  </si>
  <si>
    <t>40.02.11</t>
  </si>
  <si>
    <t xml:space="preserve">Sume din excedentul anului precedent pentru acoperirea golurilor temporare de casǎ ale secţiunii de dezvoltare**) </t>
  </si>
  <si>
    <t>40.02.13</t>
  </si>
  <si>
    <t>Sume din excedentul bugetului local utilizate pentru finanţarea cheltuielilor secţiunii de dezvoltare**)</t>
  </si>
  <si>
    <t>40.02.14</t>
  </si>
  <si>
    <t>Sume primite în cadrul mecanismului decontării cererilor de plată*)</t>
  </si>
  <si>
    <t>40.02.16</t>
  </si>
  <si>
    <t>Sume din excedentul bugetului local utilizate pentru finanţarea cheltuielilor secţiunii de funcționare**)</t>
  </si>
  <si>
    <t>40.02.18</t>
  </si>
  <si>
    <t>Încasări din rambursarea altor împrumuturi acordate</t>
  </si>
  <si>
    <t>40.02.50</t>
  </si>
  <si>
    <t>Alte operaţiuni financiare (cod 41.02.05+41.02.14)</t>
  </si>
  <si>
    <t>Disponibilităţi rezervate pentru plăţi ale unităţilor de învăţământ special şi a altor instituţii publice de pe raza altor unităţi administrativ-teritoriale decât cea pe raza căreia îşi desfăşoară activitatea consiliul judeţean/ Consiliul General al Municipiului Bucureşti**)  (41.02.05.01+41.02.05.02)</t>
  </si>
  <si>
    <t>41.02.05</t>
  </si>
  <si>
    <t>Disponibilităţi rezervate pentru plăţi ale unităţilor de învăţământ special şi a altor instituţii publice de pe raza altor unităţi administrativ-teritoriale decât cea pe raza căreia îşi desfăşoară activitatea consiliul judeţean/ Consiliul General al Municipiului Bucureşti,pentru secţiunea de funcţionare**)</t>
  </si>
  <si>
    <t>41.02.05.01</t>
  </si>
  <si>
    <t>Disponibilităţi rezervate pentru plăţi ale unităţilor de învăţământ special şi a altor instituţii publice de pe raza altor unităţi administrativ-teritoriale decât cea pe raza căreia îşi desfăşoară activitatea consiliul judeţean/ Consiliul General al Municipiului Bucureşti,pentru secţiunea de dezvoltare**)</t>
  </si>
  <si>
    <t>41.02.05.02</t>
  </si>
  <si>
    <t>Sume alocate din Fondul de Dezvoltare și Investiții</t>
  </si>
  <si>
    <t>41.02.14</t>
  </si>
  <si>
    <t>IV.  SUBVENTII    (cod 00.18)</t>
  </si>
  <si>
    <t>00.17</t>
  </si>
  <si>
    <t>SUBVENTII DE LA ALTE NIVELE ALE ADMINISTRATIEI PUBLICE   (cod 42.02+43.02)</t>
  </si>
  <si>
    <t>00.18</t>
  </si>
  <si>
    <t>Subventii de la bugetul de stat (cod42.02.01+42.02.05+42.02.10+42.02.12 la 42.02.16+ 42.02.18+42.02.20 +42.02.21+42.02.28+42.02.29+42.02.32+42.02.34 + 42.02.35+42.02.40 la 42.02.42+ 42.02.45+42.02.51+42.02.52+42.02.54+42.02.55+42.02.62+42.02.65 la 42.02.67+42.02.69+42.02.73+42.02.77+42.02.79+42.02.80+42.02.81+42.02.82+42.02.84 la 42.02.86+42.02.87+42.02.88+42.02.89+42.02.90+42.02.91+42.02.92+42.02.93)</t>
  </si>
  <si>
    <t>42.02</t>
  </si>
  <si>
    <t xml:space="preserve"> Programul Termoficare (cod 42.02.01.01+42.02.01.02)
</t>
  </si>
  <si>
    <t>42.02.01</t>
  </si>
  <si>
    <t>Sume alocate de la bugetul de stat pentru Programul Termoficare</t>
  </si>
  <si>
    <t>42.02.01.01</t>
  </si>
  <si>
    <t>Sume alocate pentru Programul Termoficare din sumele obținute din vânzarea certificatelor de emisii de gaze cu efect de seră</t>
  </si>
  <si>
    <t>42.02.01.02</t>
  </si>
  <si>
    <t>Planuri si  regulamente de urbanism</t>
  </si>
  <si>
    <t>42.02.05</t>
  </si>
  <si>
    <t>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</si>
  <si>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</si>
  <si>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</si>
  <si>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</si>
  <si>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multianuale prioritare de mediu şi gospodărire a apelor</t>
  </si>
  <si>
    <t>42.02.13</t>
  </si>
  <si>
    <t>Finanţarea unor cheltuieli de capital ale unităţilor de învăţământ preuniversitar</t>
  </si>
  <si>
    <t>42.02.14</t>
  </si>
  <si>
    <t xml:space="preserve">Subvenţii primite din Fondul Naţional de Dezvoltare **) </t>
  </si>
  <si>
    <t>42.02.15</t>
  </si>
  <si>
    <t>Subvenţii de la bugetul de stat către bugetele locale pentru finantarea investitiilor în sănătate(cod 42.02.16.01+42.02.16.02+42.02.16.03)</t>
  </si>
  <si>
    <t>42.02.16</t>
  </si>
  <si>
    <t>Subvenţii de la bugetul de stat către bugetele locale pentru finanţarea aparaturii medicale şi echipamentelor de comunicaţii în urgenţă în sănătate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</si>
  <si>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</si>
  <si>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</si>
  <si>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</si>
  <si>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</si>
  <si>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</si>
  <si>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Subvenţii din veniturile proprii ale Ministerului Sănătăţii către bugetele locale pentru finanţarea investiţiilor în sănătate (cod42.02.18.01+42.02.18.02+48.02.18.03)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</si>
  <si>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</si>
  <si>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</si>
  <si>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</si>
  <si>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</si>
  <si>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</si>
  <si>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</si>
  <si>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</si>
  <si>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Subventii de la bugetul de stat catre bugetele locale necesare sustinerii derularii proiectelor finantate din fonduri externe nerambursabile (FEN) postaderare***)</t>
  </si>
  <si>
    <t>42.02.20</t>
  </si>
  <si>
    <t xml:space="preserve">Alte drepturi pentru dizabilitate și adopție </t>
  </si>
  <si>
    <t>42.02.21</t>
  </si>
  <si>
    <t>Subventii primite din Fondul de Interventie**)</t>
  </si>
  <si>
    <t>42.02.28</t>
  </si>
  <si>
    <t>Finantarea  lucrărilor de cadastru imobiliar</t>
  </si>
  <si>
    <t>42.02.29</t>
  </si>
  <si>
    <t>Subvenții pentru compensarea creșterilor neprevizionate ale prețurilor la combustibili</t>
  </si>
  <si>
    <t>42.02.32</t>
  </si>
  <si>
    <t xml:space="preserve">Subventii pentru acordarea ajutorului pentru încălzirea locuinței și a suplimentului pentru energie alocate pentru  consumul de combustibili solizi şi/sau petrolieri </t>
  </si>
  <si>
    <t>42.02.34</t>
  </si>
  <si>
    <t>Subvenţii din bugetul de stat pentru finanţarea unităţilor de asistenţă medico-sociale</t>
  </si>
  <si>
    <t>42.02.35</t>
  </si>
  <si>
    <t>Subventii de la bugetul de  stat catre bugetele locale pentru realizarea obiectivelor de investitii in turism</t>
  </si>
  <si>
    <t>42.02.40</t>
  </si>
  <si>
    <t>Subventii din bugetul de stat pentru finantarea sanatatii</t>
  </si>
  <si>
    <t>42.02.41</t>
  </si>
  <si>
    <t>Sume primite de administratiile locale în cadrul programelor FEGA implementate de APIA</t>
  </si>
  <si>
    <t>42.02.42</t>
  </si>
  <si>
    <t>Sume primite de administratiile locale în cadrul programelor finantate din Fondul Social European</t>
  </si>
  <si>
    <t>42.02.45</t>
  </si>
  <si>
    <t>Subventii primite de la bugetul de stat pentru finantarea unor programe de interes national (42.02.51.01+42.02.51.02)</t>
  </si>
  <si>
    <t>42.02.51</t>
  </si>
  <si>
    <t>Subventii primite de la bugetul de stat pentru finantarea unor programe de interes national, destinate sectiunii de functionare a bugetului local</t>
  </si>
  <si>
    <t>42.02.51.01</t>
  </si>
  <si>
    <t>Subventii primite de la bugetul de stat pentru finantarea unor programe de interes national, destinate sectiunii de dezvoltare a bugetului local</t>
  </si>
  <si>
    <t>42.02.51.02</t>
  </si>
  <si>
    <t>Subventii primite de la bugetul de stat pentru finantarea investitiilor pentru institutii publice de asistenta sociala si unitati de asistenta medico-sociale</t>
  </si>
  <si>
    <t>42.02.52</t>
  </si>
  <si>
    <r>
      <t xml:space="preserve">Subvenţii pentru </t>
    </r>
    <r>
      <rPr>
        <sz val="10"/>
        <rFont val="Arial"/>
        <family val="2"/>
        <charset val="238"/>
      </rPr>
      <t>sprijinirea construirii de locuinţe</t>
    </r>
  </si>
  <si>
    <t>42.02.54</t>
  </si>
  <si>
    <t>Subvenţii pentru finanţarea locuinţelor sociale</t>
  </si>
  <si>
    <t>42.02.55</t>
  </si>
  <si>
    <t>Sume alocate din bugetul de stat aferente corecţiilor financiare</t>
  </si>
  <si>
    <t>42.02.62</t>
  </si>
  <si>
    <t>Finanţarea Programului Naţional de Dezvoltare Locală</t>
  </si>
  <si>
    <t>42.02.65</t>
  </si>
  <si>
    <t>Subvenţii din bugetul de stat alocate conform contractelor încheiate cu direcţiile de sănătate publică</t>
  </si>
  <si>
    <t>42.02.66</t>
  </si>
  <si>
    <t>Subvenții din sume obținute în urma scoaterii la licitație a certificatelor de emisii de gaze cu efect de seră pentru finanțarea proiectelor de investiții</t>
  </si>
  <si>
    <t>42.02.67</t>
  </si>
  <si>
    <t>Subvenţii de la bugetul de stat către bugetele locale necesare susţinerii derulării proiectelor finanţate din fonduri externe nerambursabile (FEN) postaderare aferete perioadei de programare 2014-2020****)</t>
  </si>
  <si>
    <t>42.02.69</t>
  </si>
  <si>
    <t>Subvenții pentru realizarea activității de colectare, transport, depozitare și neutralizare a deșeurilor de origine animală</t>
  </si>
  <si>
    <t>42.02.73</t>
  </si>
  <si>
    <t>Subvenții primite în cadrul Programului stațiuni balneare</t>
  </si>
  <si>
    <t>42.02.77</t>
  </si>
  <si>
    <t>Subvenții pentru finanțarea liceelor tehnologice cu profil preponderent agricol (cod 42.02.79.01+42.02.79.02)</t>
  </si>
  <si>
    <t>42.02.79</t>
  </si>
  <si>
    <t>Subvenții pentru finanțarea liceelor tehnologice cu profil preponderent agricol, pentru sectiunea de funcționare</t>
  </si>
  <si>
    <t>42.02.79.01</t>
  </si>
  <si>
    <t>Subvenții pentru finanțarea liceelor tehnologice cu profil preponderent agricol, pentru sectiunea de dezvoltare</t>
  </si>
  <si>
    <t>42.02.79.02</t>
  </si>
  <si>
    <t>Subvenții de la bugetul de stat pentru decontarea cheltuielilor pentru carantina</t>
  </si>
  <si>
    <t>42.02.80</t>
  </si>
  <si>
    <t>Sume alocate pentru indemnizații aferente suspendării temporare a contractului de activitate sportivă</t>
  </si>
  <si>
    <t>42.02.81</t>
  </si>
  <si>
    <t>Sume alocate pentru stimulentul de risc</t>
  </si>
  <si>
    <t>42.02.82</t>
  </si>
  <si>
    <t>Sume aferente Programului de finanțare Fondul de acțiune în domeniul managementului energiei durabile</t>
  </si>
  <si>
    <t>42.02.84</t>
  </si>
  <si>
    <t>Subvenții pentru achitarea serviciilor prestate, bunurilor livrate sau lucrărilor executate precum și plata altor cheltuieli eligibile aferente proiectelor finanțate din Fondul de Dezvoltare și Investiții</t>
  </si>
  <si>
    <t>42.02.85</t>
  </si>
  <si>
    <t>Subvenții de la bugetul de stat către locale pentru decontarea serviciilor aferentemăsurilor de prevenire și combatere a atacurilor exemplarelor de urs brun</t>
  </si>
  <si>
    <t>42.02.86</t>
  </si>
  <si>
    <t>Subvenții de la bugetul de stat către bugetele locale pentru Programul național de investiții „Anghel Saligny”</t>
  </si>
  <si>
    <t>42.02.87</t>
  </si>
  <si>
    <t>Alocări de sume din PNRR aferente asistenței financiare nerambursabile ( cod 42.02.88 01 la 42.02.88.03)</t>
  </si>
  <si>
    <t>42.02.88</t>
  </si>
  <si>
    <t>Fonduri europene nerambursabile</t>
  </si>
  <si>
    <t>42.02.88.01</t>
  </si>
  <si>
    <t>Finantare publica naționala</t>
  </si>
  <si>
    <t>42.02.88.02</t>
  </si>
  <si>
    <t>Sume aferente TVA</t>
  </si>
  <si>
    <t>42.02.88.03</t>
  </si>
  <si>
    <t>Alocări de sume din PNRR aferente componentei împrumuturi ( cod 42.02.89.01 la 42.02.89.03)</t>
  </si>
  <si>
    <t>42.02.89</t>
  </si>
  <si>
    <t>Fonduri din împrumut rambursabil</t>
  </si>
  <si>
    <t>42.02.89.01</t>
  </si>
  <si>
    <t>42.02.89.02</t>
  </si>
  <si>
    <t>42.02.89.03</t>
  </si>
  <si>
    <t xml:space="preserve">Sume alocate de către responsabilii de implementare a investiţiilor specifice locale din sume de la bugetul de stat aferente asistenței financiare nerambursabile a PNRR(cod 42.02.90.01 la 42.02.90.03) </t>
  </si>
  <si>
    <t>42.02.90</t>
  </si>
  <si>
    <t>42.02.90.01</t>
  </si>
  <si>
    <t>42.02.90.02</t>
  </si>
  <si>
    <t>42.02.90.03</t>
  </si>
  <si>
    <t xml:space="preserve">Sume alocate de către responsabilii de implementare a investiţiilor specifice locale din sume de la bugetul de stat aferente componentei împrumuturi a PNRR (cod 42.02.91.01 la 42.02.91.03) </t>
  </si>
  <si>
    <t>42.02.91</t>
  </si>
  <si>
    <t>42.02.91.01</t>
  </si>
  <si>
    <t>42.02.91.02</t>
  </si>
  <si>
    <t>42.02.91.03</t>
  </si>
  <si>
    <t>Subvenții de la bugetul de stat pentru implementarea proiectelor de infrastructură de transport ( cod 42.02.92.01 la 42.02.92.03)</t>
  </si>
  <si>
    <t>42.02.92</t>
  </si>
  <si>
    <t>Finanțarea nationala</t>
  </si>
  <si>
    <t>42.02.92.01</t>
  </si>
  <si>
    <t>Finantare externa nerambursabila</t>
  </si>
  <si>
    <t>42.02.92.02</t>
  </si>
  <si>
    <t>Cheltuieli neeligibile</t>
  </si>
  <si>
    <t>42.02.92.03</t>
  </si>
  <si>
    <t>Subvenţii de la bugetul de stat necesare susţinerii derulării proiectelor finanţate din fonduri externe nerambursabile (FEN) postaderare, aferente perioadei de programare 2021-2027 ( cod 42.02.93.01)</t>
  </si>
  <si>
    <t>42.02.93</t>
  </si>
  <si>
    <t>Subvenţii de la bugetul de stat către bugetele locale necesare susţinerii derulării proiectelor finanțate din fondurile europene dedicate Afacerilor interne, pentru perioada de programare 2021 – 2027</t>
  </si>
  <si>
    <t>42.02.93.01</t>
  </si>
  <si>
    <t>Subventii de la alte administratii   (cod43.02.01+43.02.04+ 43.02.07+43.02.08+43.02.20+43.02.21+43.02.23+43.02.24+43.02.30 + 43.02.31+43.02.34+43.02.39+43.02.41+43.02.44+43.02.47)</t>
  </si>
  <si>
    <t>43.02</t>
  </si>
  <si>
    <t>Subventii primite de la bugetele consiliilor judetene pentru protectia copilului</t>
  </si>
  <si>
    <t>43.02.01</t>
  </si>
  <si>
    <t xml:space="preserve">Subvenţii de la bugetul asigurărilor pentru şomaj către bugetele locale, pentru finanţarea programelor pentru ocuparea temporară a fortei de munca si subventionarea locurilor de munca </t>
  </si>
  <si>
    <t>43.02.04</t>
  </si>
  <si>
    <t>Subventii primite de  la alte bugete locale pentru instituţiile de asistenţă socială pentru persoanele cu handicap</t>
  </si>
  <si>
    <t>43.02.07</t>
  </si>
  <si>
    <t>Subvenţii primite  de la bugetele consiliilor locale şi judeţene pentru ajutoare  în situaţii de extremă dificultate  **)</t>
  </si>
  <si>
    <t>43.02.08</t>
  </si>
  <si>
    <t>Alte subventii primite de la administratia centrala pentru finantarea unor activitati</t>
  </si>
  <si>
    <t>43.02.20</t>
  </si>
  <si>
    <t>Sume  primite de la Agenţia Naţională de Cadastru şi Publicitate Imobiliară</t>
  </si>
  <si>
    <t>43.02.21</t>
  </si>
  <si>
    <t>Subvenții primite din bugetul județului pentru clasele de învățământ special organizate în cadrul unităților de învățământ de masă</t>
  </si>
  <si>
    <t>43.02.23</t>
  </si>
  <si>
    <t>Subvenții primite din bugetele locale pentru clasele de învățământ de masă organizate în unitățile de învățământ special</t>
  </si>
  <si>
    <t>43.02.24</t>
  </si>
  <si>
    <t>Sume primite de la bugetul județului  pentru plata drepturilor de care beneficiază copiii cu cerințe educaționale speciale integrați în învățământul de masă</t>
  </si>
  <si>
    <t>43.02.30</t>
  </si>
  <si>
    <t>Sume alocate din bugetul AFIR, pentru susținerea proiectelor din PNDR 2014-2020****)</t>
  </si>
  <si>
    <t>43.02.31</t>
  </si>
  <si>
    <t>Sume alocate din bugetul ANCPI pentru finanțarea lucrărilor de înregistrare sistematică din cadrul Programului național de cadastru și carte funciară</t>
  </si>
  <si>
    <t>43.02.34</t>
  </si>
  <si>
    <t>Subvenții acordate în baza contractelor de parteneriat sau asociere ( cod 43.02.39.01+43.02.39.02)</t>
  </si>
  <si>
    <t>43.02.39</t>
  </si>
  <si>
    <t>Subvenții acordate în baza contractelor de parteneriat sau asociere, pentru secțiunea de funcționare</t>
  </si>
  <si>
    <t>43.02.39.01</t>
  </si>
  <si>
    <t>Subvenții acordate în baza contractelor de parteneriat sau asociere, pentru secțiunea de dezvoltare</t>
  </si>
  <si>
    <t>43.02.39.02</t>
  </si>
  <si>
    <t>Sume alocate pentru cheltuielile cu alocația de hrană și cu îndemnizația de cazare pentru personalul din serviciile sociale publice aflat în izolare preventivă la locul de muncă</t>
  </si>
  <si>
    <t>43.02.41</t>
  </si>
  <si>
    <t>Sume alocate din sumele obținute în urma scoaterii la licitație a certificatelor de emisii de gaze cu efect de seră pentru finanțarea proiectelor de investiții</t>
  </si>
  <si>
    <t>43.02.44</t>
  </si>
  <si>
    <t>Sume aferente investițiilor din Fondul pentru modernizare</t>
  </si>
  <si>
    <t>43.02.47</t>
  </si>
  <si>
    <t>Sume primite de la UE/alti donatori in contul platilor efectuate si prefinantari (cod 45.02.01 la 45.02.05 +45.02.07+45.02.08+45.02.15 la 45.02.21+45.02.58+45.02.59+45.02.60)</t>
  </si>
  <si>
    <t>45.02</t>
  </si>
  <si>
    <t>Fondul European de Dezvoltare Regionala (cod 45.02.01.02+45.02.01.04) *)</t>
  </si>
  <si>
    <t>45.02.01</t>
  </si>
  <si>
    <t>Sume primite în contul plăţilor efectuate în anii anteriori</t>
  </si>
  <si>
    <t>45.02.01.02</t>
  </si>
  <si>
    <t>Corecții financiare</t>
  </si>
  <si>
    <t>45.02.01.04</t>
  </si>
  <si>
    <t>Fondul Social European (cod 45.02.02.02+45.02.02.04) *)</t>
  </si>
  <si>
    <t>45.02.02</t>
  </si>
  <si>
    <t>45.02.02.02</t>
  </si>
  <si>
    <t>45.02.02.04</t>
  </si>
  <si>
    <t>Fondul de Coeziune (cod 45.02.03.02+45.02.03.04) *)</t>
  </si>
  <si>
    <t>45.02.03</t>
  </si>
  <si>
    <t>45.02.03.02</t>
  </si>
  <si>
    <t>45.02.03.04</t>
  </si>
  <si>
    <t>Fondul European Agricol de Dezvoltare Rurala (cod 45.02.04.01+45.02.04.02+45.02.04.03+45.02.04.04) *) ^)</t>
  </si>
  <si>
    <t>45.02.04</t>
  </si>
  <si>
    <t>Sume primite în contul plăţilor efectuate în anul curent</t>
  </si>
  <si>
    <t>45.02.04.01</t>
  </si>
  <si>
    <t>45.02.04.02</t>
  </si>
  <si>
    <t>Prefinanţare</t>
  </si>
  <si>
    <t>45.02.04.03</t>
  </si>
  <si>
    <t>45.02.04.04</t>
  </si>
  <si>
    <t>Fondul European pentru Pescuit (cod 45.02.05.02+45.02.05.04) *)</t>
  </si>
  <si>
    <t>45.02.05</t>
  </si>
  <si>
    <t>45.02.05.02</t>
  </si>
  <si>
    <t>45.02.05.04</t>
  </si>
  <si>
    <t>Instrumentul de Asistenta pentru Preaderare (cod 45.02.07.01+45.02.07.02+45.02.07.03+45.02.07.04) *)</t>
  </si>
  <si>
    <t>45.02.07</t>
  </si>
  <si>
    <t>45.02.07.01</t>
  </si>
  <si>
    <t>45.02.07.02</t>
  </si>
  <si>
    <t>45.02.07.03</t>
  </si>
  <si>
    <t>45.02.07.04</t>
  </si>
  <si>
    <t>Instrumentul European de Vecinatate si Parteneriat (cod 45.02.08.01+45.02.08.02+45.02.08.03+45.02.08.04)*)</t>
  </si>
  <si>
    <t>45.02.08</t>
  </si>
  <si>
    <t>45.02.08.01</t>
  </si>
  <si>
    <t>45.02.08.02</t>
  </si>
  <si>
    <t>45.02.08.03</t>
  </si>
  <si>
    <t>45.02.08.04</t>
  </si>
  <si>
    <t>Programe comunitare finantate in perioada 2007-2013  (cod 45.02.15.01+45.02.15.02+45.02.15.03+45.02.15.04) *)</t>
  </si>
  <si>
    <t>45.02.15</t>
  </si>
  <si>
    <t>45.02.15.01</t>
  </si>
  <si>
    <t>45.02.15.02</t>
  </si>
  <si>
    <t>45.02.15.03</t>
  </si>
  <si>
    <t>45.02.15.04</t>
  </si>
  <si>
    <t>Alte facilitati si instrumente postaderare (cod 45.02.16.01+45.02.16.02+45.02.16.03+45.02.16.04) *)</t>
  </si>
  <si>
    <t>45.02.16</t>
  </si>
  <si>
    <t>45.02.16.01</t>
  </si>
  <si>
    <t>45.02.16.02</t>
  </si>
  <si>
    <t>45.02.16.03</t>
  </si>
  <si>
    <t>45.02.16.04</t>
  </si>
  <si>
    <t>Mecanismul financiar SEE (cod 45.02.17.01+45.02.17.02+45.02.17.03+45.02.17.04) *)</t>
  </si>
  <si>
    <t>45.02.17</t>
  </si>
  <si>
    <t>45.02.17.01</t>
  </si>
  <si>
    <t>45.02.17.02</t>
  </si>
  <si>
    <t>45.02.17.03</t>
  </si>
  <si>
    <t>45.02.17.04</t>
  </si>
  <si>
    <t>Mecanismul financiar norvegian (cod 45.02.18.01+45.02.18.02+45.02.18.03+45.02.18.04) *)</t>
  </si>
  <si>
    <t>45.02.18</t>
  </si>
  <si>
    <t>45.02.18.01</t>
  </si>
  <si>
    <t>45.02.18.02</t>
  </si>
  <si>
    <t>45.02.18.03</t>
  </si>
  <si>
    <t>45.02.18.04</t>
  </si>
  <si>
    <t>Programul de cooperare elvetiano-roman vizand reducerea disparitatilor economice si sociale in cadrul Uniunii Europene extinse (cod 45.02.19.01+45.02.19.02+45.02.19.03+45.02.19.04) *)</t>
  </si>
  <si>
    <t>45.02.19</t>
  </si>
  <si>
    <t>45.02.19.01</t>
  </si>
  <si>
    <t>45.02.19.02</t>
  </si>
  <si>
    <t>Prefinantare</t>
  </si>
  <si>
    <t>45.02.19.03</t>
  </si>
  <si>
    <t>45.02.19.04</t>
  </si>
  <si>
    <t>Asistenţă tehnică pentru mecanismele financiare SEE (cod 45.02.20.01+45.02.20.02+45.02.20.03+45.02.20.04) *)</t>
  </si>
  <si>
    <t>45.02.20</t>
  </si>
  <si>
    <t>45.02.20.01</t>
  </si>
  <si>
    <t>45.02.20.02</t>
  </si>
  <si>
    <t>45.02.20.03</t>
  </si>
  <si>
    <t>45.02.20.04</t>
  </si>
  <si>
    <t>Fondul naţional pentru relaţii bilaterale aferent mecanismelor financiare SEE  (cod 45.02.21.01+45.02.21.02+45.02.21.03+45.02.21.04) *)</t>
  </si>
  <si>
    <t>45.02.21</t>
  </si>
  <si>
    <t>45.02.21.01</t>
  </si>
  <si>
    <t>45.02.21.02</t>
  </si>
  <si>
    <t>45.02.21.03</t>
  </si>
  <si>
    <t>45.02.21.04</t>
  </si>
  <si>
    <t>Fondul pentru azil, migraţie şi integrare 2021-2027 (FAMI) ( Cod 45.02.58.01 la 45.02.58.03)</t>
  </si>
  <si>
    <t>45.02.58</t>
  </si>
  <si>
    <t>45.02.58.01</t>
  </si>
  <si>
    <t>45.02.58.02</t>
  </si>
  <si>
    <t>45.02.58.03</t>
  </si>
  <si>
    <t>Fondul pentru securitate internă 2021-2027 (FSI)( cod 45.02.59.01 la 45.02.59.03)</t>
  </si>
  <si>
    <t>45.02.59</t>
  </si>
  <si>
    <t>45.02.59.01</t>
  </si>
  <si>
    <t>45.02.59.02</t>
  </si>
  <si>
    <t>45.02.59.03</t>
  </si>
  <si>
    <t>Instrumentul de sprijin financiar pentru managementul frontierelor şi politica de vize 2021-2027 (IMFV) ( cod 45.02.60.01 la 45.02.60.03)</t>
  </si>
  <si>
    <t>45.02.60</t>
  </si>
  <si>
    <t>45.02.60.01</t>
  </si>
  <si>
    <t>45.02.60.02</t>
  </si>
  <si>
    <t>45.02.60.03</t>
  </si>
  <si>
    <t>Alte sume primite de la UE ( cod 46.02.03+46.02.04+46.02.05)</t>
  </si>
  <si>
    <t>46.02</t>
  </si>
  <si>
    <t>Alte sume primite din fonduri de la Uniunea Europeană pentru programele operaționale finanțate în cadrul obiectivului convergență</t>
  </si>
  <si>
    <t>46.02.03</t>
  </si>
  <si>
    <t>Alte sume primite din fonduri de la Uniunea Europeană pentru programele operaţionale finanţate din cadrul financiar 2014-2020</t>
  </si>
  <si>
    <t>46.02.04</t>
  </si>
  <si>
    <t>Alte sume primite din fonduri europene în contul cheltuielilor devenite eligibile aferente PNRR</t>
  </si>
  <si>
    <t>46.02.05</t>
  </si>
  <si>
    <t>Sume în curs de distribuire</t>
  </si>
  <si>
    <t>47.02</t>
  </si>
  <si>
    <t>Sume încasate pentru bugetul local în contul unic, în curs de distribuire</t>
  </si>
  <si>
    <t>47.02.04</t>
  </si>
  <si>
    <t>Sume primite de la UE/alti donatori in contul platilor efectuate si prefinantari aferente cadrului financiar 2014-2020 ( cod 48.02.01 la  cod 48.02.05+48.02.11+48.02.12+48.02.15+48.02.19+48.02.32+48.02.33)</t>
  </si>
  <si>
    <t>48.02</t>
  </si>
  <si>
    <t xml:space="preserve">Fondul European de Dezvoltare Regională (FEDR) (cod 48.02.01.01+48.02.01.02+48.02.01.03) </t>
  </si>
  <si>
    <t>48.02.01</t>
  </si>
  <si>
    <t>48.02.01.01</t>
  </si>
  <si>
    <t>48.02.01.02</t>
  </si>
  <si>
    <t>48.02.01.03</t>
  </si>
  <si>
    <t xml:space="preserve">Fondul Social European (FSE)  (cod 48.02.02.01+48.02.02.02+48.02.02.03) </t>
  </si>
  <si>
    <t>48.02.02</t>
  </si>
  <si>
    <t>48.02.02.01</t>
  </si>
  <si>
    <t>48.02.02.02</t>
  </si>
  <si>
    <t>48.02.02.03</t>
  </si>
  <si>
    <t xml:space="preserve">Fondul de Coeziune (FC)  (cod 48.02.03.01+48.02.03.02+48.02.03.03) </t>
  </si>
  <si>
    <t>48.02.03</t>
  </si>
  <si>
    <t>48.02.03.01</t>
  </si>
  <si>
    <t>48.02.03.02</t>
  </si>
  <si>
    <t>48.02.03.03</t>
  </si>
  <si>
    <t xml:space="preserve">Fondul European Agricol de Dezvoltare Rurala  (FEADR)  (cod 48.02.04.01+48.02.04.02+48.02.04.03) </t>
  </si>
  <si>
    <t>48.02.04</t>
  </si>
  <si>
    <t>48.02.04.01</t>
  </si>
  <si>
    <t>48.02.04.02</t>
  </si>
  <si>
    <t>48.02.04.03</t>
  </si>
  <si>
    <t xml:space="preserve">Fondul European  pentru Pescuit și Afaceri Maritime ( FEPAM) (cod 48.02.05.01+48.02.05.02+48.02.05.03) </t>
  </si>
  <si>
    <t>48.02.05</t>
  </si>
  <si>
    <t>48.02.05.01</t>
  </si>
  <si>
    <t>48.02.05.02</t>
  </si>
  <si>
    <t>48.02.05.03</t>
  </si>
  <si>
    <t xml:space="preserve">Instrumentul de Asistenţă pentru Preaderare (IPA II) (cod 48.02.11.01+48.02.11.02+48.02.11.03) </t>
  </si>
  <si>
    <t>48.02.11</t>
  </si>
  <si>
    <t>48.02.11.01</t>
  </si>
  <si>
    <t>48.02.11.02</t>
  </si>
  <si>
    <t>48.02.11.03</t>
  </si>
  <si>
    <t xml:space="preserve">Instrumentul European de Vecinătate (ENI) (cod 48.02.12.01+48.02.12.02+48.02.12.03) </t>
  </si>
  <si>
    <t>48.02.12</t>
  </si>
  <si>
    <t>48.02.12.01</t>
  </si>
  <si>
    <t>48.02.12.02</t>
  </si>
  <si>
    <t>48.02.12.03</t>
  </si>
  <si>
    <t>Alte programe  comunitare finanțate în perioada 2014-2020 (APC) ( cod 48.02.15.01+48.02.15.02)</t>
  </si>
  <si>
    <t>48.02.15</t>
  </si>
  <si>
    <t>48.02.15.01</t>
  </si>
  <si>
    <t>48.02.15.02</t>
  </si>
  <si>
    <t xml:space="preserve">Mecanismul  pentru Interconectarea Europei(cod 48.02.19.01+48.02.19.02+48.02.19.03+48.02.19.04) </t>
  </si>
  <si>
    <t>48.02.19</t>
  </si>
  <si>
    <t>48.02.19.01</t>
  </si>
  <si>
    <t>48.02.19.02</t>
  </si>
  <si>
    <t>48.02.19.03</t>
  </si>
  <si>
    <t>Sume aferente alocărilor temporare de la bugetul de stat pe perioada indisponibilităților fondurilor externe nerambursabile</t>
  </si>
  <si>
    <t>48.02.19.04</t>
  </si>
  <si>
    <t>Fondul pentru relații bilaterale aferent Mecanismelor financiare Spaţiul Economic European și Norvegian 2014-2021(cod 48.02.32.01+48.02.32.02)</t>
  </si>
  <si>
    <t>48.02.32</t>
  </si>
  <si>
    <t>48.02.32.01</t>
  </si>
  <si>
    <t>48.02.32.02</t>
  </si>
  <si>
    <t>Asistență tehnică aferentă Mecanismelor financiare Spaţiul Economic European și Norvegian 2014-2021(cod 48.02.33.01+48.02.33.02)</t>
  </si>
  <si>
    <t>48.02.33</t>
  </si>
  <si>
    <t>48.02.33.01</t>
  </si>
  <si>
    <t>48.02.33.02</t>
  </si>
  <si>
    <t>VENITURILE SECŢIUNII DE FUNCŢIONARE (cod 00.02+00.16+00.17) - TOTAL</t>
  </si>
  <si>
    <t>00.01 SF</t>
  </si>
  <si>
    <r>
      <t>VENITURI PROPRII (00.02-11.02-37.02</t>
    </r>
    <r>
      <rPr>
        <b/>
        <sz val="10"/>
        <rFont val="Arial"/>
        <family val="2"/>
        <charset val="238"/>
      </rPr>
      <t>)</t>
    </r>
  </si>
  <si>
    <t>Impozit pe profit        (cod 01.02.01)</t>
  </si>
  <si>
    <t>Impozit pe profit de la agenţi economici ¹﴿</t>
  </si>
  <si>
    <t>A1.2.  IMPOZIT PE VENIT, PROFIT,  SI CASTIGURI DIN CAPITAL DE LA PERSOANE FIZICE (cod 03.02+04.02)</t>
  </si>
  <si>
    <t xml:space="preserve">Impozitul pe veniturile din transferul proprietatilor imobiliare din patrimoniul personal </t>
  </si>
  <si>
    <t>Venituri din prestari de servicii si alte activitati  (cod 33.02.08 + 33.02.10 + 33.02.12 +33.02.13+ 33.02.24 +33.02.26+33.02.27+33.02.28+33.02.33+33.02.50)</t>
  </si>
  <si>
    <t>Venituri din taxe administrative, eliberari permise   (cod 34.02.02+34.02.50)</t>
  </si>
  <si>
    <t>Diverse venituri (cod 36.02.01+36.02.05+36.02.06+36.02.11+36.02.14+36.02.50)</t>
  </si>
  <si>
    <t>Transferuri voluntare,  altele decat subventiile  (cod 37.02.01+37.02.03+37.02.50)</t>
  </si>
  <si>
    <t>Donatii si sponsorizari**)</t>
  </si>
  <si>
    <t>Încasări din rambursarea împrumuturilor acordate  (cod40.02.06+40.02.07+40.02.10+40.02.11+40.02.18+40.02.50)</t>
  </si>
  <si>
    <t>Împrumuturi temporare din trezoreria statului**)</t>
  </si>
  <si>
    <t>Alte operaţiuni financiare (cod 41.02.05)</t>
  </si>
  <si>
    <t>Disponibilităţi rezervate pentru plăţi ale unităţilor de învăţământ special şi a altor instituţii publice de pe raza altor unităţi administrativ-teritoriale decât cea pe raza căreia îşi desfăşoară activitatea consiliul judeţean/ Consiliul General al Municipiului Bucureşti**) cod 41.02.05.01</t>
  </si>
  <si>
    <t>Subventii de la bugetul de stat (cod 42.02.21+42.02.28+42.02.32+42.02.34 + 42.02.35 +42.02.41 + 42.02.42 + 42.02.45+42.02.51+42.02.54+42.02.66+42.02.73+42.02.79+42.02.80+42.02.81+42.02.82+42.02.86)</t>
  </si>
  <si>
    <t>Subventii primite de la bugetul de stat pentru finantarea unor programe de interes national (42.02.51.01)</t>
  </si>
  <si>
    <t>Subvenții pentru finanțarea liceelor tehnologice cu profil preponderent agricol (cod 42.02.79.01)</t>
  </si>
  <si>
    <t>Subventii de la alte administratii   (cod 43.02.01+43.02.04+43.02.07+43.02.08+43.02.20+43.02.21+43.02.23+43.02.24+43.02.30+43.02.34+43.02.39+43.02.41)</t>
  </si>
  <si>
    <t>Subvenții acordate în baza contractelor de parteneriat sau asociere ( cod 43.02.39.01)</t>
  </si>
  <si>
    <t>VENITURILE SECŢIUNII DE DEZVOLTARE (00.02+00.15+00.16+00.17+45.02+46.02+48.02) - TOTAL</t>
  </si>
  <si>
    <t>00.01 SD</t>
  </si>
  <si>
    <r>
      <t>VENITURII PROPRII (cod 00.02-11.02-37.02+00.15</t>
    </r>
    <r>
      <rPr>
        <b/>
        <sz val="10"/>
        <rFont val="Arial"/>
        <family val="2"/>
        <charset val="238"/>
      </rPr>
      <t>)</t>
    </r>
  </si>
  <si>
    <t>I VENITURI CURENTE (cod 00.12)</t>
  </si>
  <si>
    <t>C. VENITURI NEFISCALE  ( 00.14)</t>
  </si>
  <si>
    <t>C2.  VANZARI DE BUNURI SI SERVICII   (cod36.02+37.02)</t>
  </si>
  <si>
    <t>Diverse venituri (cod 36.02.07+36.02.22+36.02.23+36.02.31+36.02.47)</t>
  </si>
  <si>
    <t>Transferuri voluntare,  altele decat subventiile  (cod 37.02.04+37.02.05)</t>
  </si>
  <si>
    <t>Venituri din valorificarea unor bunuri ( cod 39.02.01+39.02.03+39.02.04+39.02.07+39.02.10)</t>
  </si>
  <si>
    <t>Încasări din rambursarea împrumuturilor acordate  (cod 40.02.13+40.02.14+40.02.16)</t>
  </si>
  <si>
    <t xml:space="preserve">Sume din excedentul bugetului local utilizate pentru finanţarea cheltuielilor secţiunii de dezvoltare**) </t>
  </si>
  <si>
    <t>Disponibilităţi rezervate pentru plăţi ale unităţilor de învăţământ special şi a altor instituţii publice de pe raza altor unităţi administrativ-teritoriale decât cea pe raza căreia îşi desfăşoară activitatea consiliul judeţean/ Consiliul General al Municipiului Bucureşti**) cod 41.02.05.02</t>
  </si>
  <si>
    <t>Subventii de la bugetul de stat (cod 42.02.01+42.02.05+42.02.10+42.02.12 la 42.02.16+ 42.02.18+42.02.20+42.02.29+42.02.40+42.02.51+42.02.52+42.02.55+42.02.62+42.02.65+42.02.67+42.02.69+42.02.77+42.02.79+42.02.84+42.02.85+42.02.87+42.02.88+42.02.89+42.02.90+42.02.91+42.02.92+42.02.93)</t>
  </si>
  <si>
    <t>Subvenţii de la bugetul de stat către bugetele locale pentru finantarea investitiilor în sănătate (cod 42.02.16.01+42.02.16.02+42.02.16.03)</t>
  </si>
  <si>
    <t>Subvenţii din veniturile proprii ale Ministerului Sănătăţii către bugetele locale pentru finanţarea investiţiilor în sănătate (cod 42.02.18.01+42.02.18.02+48.02.18.03)</t>
  </si>
  <si>
    <t>Subventii primite de la bugetul de stat pentru finantarea unor programe de interes national (42.02.51.02)</t>
  </si>
  <si>
    <t xml:space="preserve">Subventii primite de la bugetul de stat pentru finantarea unor programe de interes national, destinate sectiunii de dezvoltare a bugetului local </t>
  </si>
  <si>
    <t>Subvenții pentru finanțarea liceelor tehnologice cu profil preponderent agricol (cod 42.02.79.02)</t>
  </si>
  <si>
    <t>Subvenţii de la bugetul de stat necesare susţinerii derulării proiectelor finanţate din fonduri externe nerambursabile (FEN) postaderare, aferete perioadei de programare 2021-2027 ( cod 42.02.93.01)</t>
  </si>
  <si>
    <t>Subventii de la alte administratii   (cod  43.02.31+43.02.39+43.02.44+43.02.47)</t>
  </si>
  <si>
    <t>Subvenții acordate în baza contractelor de parteneriat sau asociere ( cod 43.02.39.02)</t>
  </si>
  <si>
    <t>Programe comunitare finantate in perioada 2007-2013 (cod 45.02.15.01 + 45.02.15.02 + 45.02.15.03+45.02.15.04) *)</t>
  </si>
  <si>
    <t xml:space="preserve">BUGETUL LOCAL DETALIAT LA CHELTUIELI </t>
  </si>
  <si>
    <t>TOTAL CHELTUIELI (cod 50.02+59.02+63.02+70.02+74.02+79.02)</t>
  </si>
  <si>
    <t>49.02</t>
  </si>
  <si>
    <t>Partea I-a SERVICII PUBLICE GENERALE   (cod 51.02+54.02+55.02+56.02)</t>
  </si>
  <si>
    <t>50.02</t>
  </si>
  <si>
    <t>Autoritati publice si actiuni externe   (cod 51.02.01)</t>
  </si>
  <si>
    <t>51.02</t>
  </si>
  <si>
    <t>Din total capitol:</t>
  </si>
  <si>
    <t>Autoritati executive si legislative   (cod 51.02.01.03)</t>
  </si>
  <si>
    <t>51.02.01</t>
  </si>
  <si>
    <t>Autorităţi executive</t>
  </si>
  <si>
    <t>51.02.01.03</t>
  </si>
  <si>
    <t>Alte servicii publice generale  (cod 54.02.05 la 54.02.07+54.02.10+54.02.50)</t>
  </si>
  <si>
    <t>54.02</t>
  </si>
  <si>
    <t>Fond de rezerva bugetara la dispozitia autoritatilor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</si>
  <si>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</si>
  <si>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</si>
  <si>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</si>
  <si>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</si>
  <si>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</si>
  <si>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</si>
  <si>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</si>
  <si>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 xml:space="preserve">Alte servicii publice generale </t>
  </si>
  <si>
    <t>54.02.50</t>
  </si>
  <si>
    <t xml:space="preserve">Tranzacţii privind datoria publică şi împrumuturi </t>
  </si>
  <si>
    <t>55.02</t>
  </si>
  <si>
    <t>Transferuri cu caracter general intre diferite nivele ale administratiei cod56.02.06+56.02.07+56.02.09)</t>
  </si>
  <si>
    <t>56.02</t>
  </si>
  <si>
    <t>Transferuri din bugetele consiliilor judeţene pentru finanţarea centrelor pentru protecţia copilului</t>
  </si>
  <si>
    <t>56.02.06</t>
  </si>
  <si>
    <t>Transferuri din bugetele locale pentru institutiile de asistenta sociala pentru persoanele cu handicap</t>
  </si>
  <si>
    <t>56.02.07</t>
  </si>
  <si>
    <t>Transferuri din bugetele locale către bugetul fondului de asigurări sociale de sănătate</t>
  </si>
  <si>
    <t>56.02.09</t>
  </si>
  <si>
    <t>Partea a II-a APARARE, ORDINE PUBLICA SI SIGURANTA NATIONALA    (cod 60.02+61.02)</t>
  </si>
  <si>
    <t>59.02</t>
  </si>
  <si>
    <t>Aparare    (cod 60.02.02)</t>
  </si>
  <si>
    <t>60.02</t>
  </si>
  <si>
    <t>Aparare nationala</t>
  </si>
  <si>
    <t>60.02.02</t>
  </si>
  <si>
    <t>Ordine publica si siguranta nationala   (cod 61.02.03+61.02.05+61.02.50)</t>
  </si>
  <si>
    <t>61.02</t>
  </si>
  <si>
    <t>Ordine publica    (cod 61.02.03.04)</t>
  </si>
  <si>
    <t>61.02.03</t>
  </si>
  <si>
    <t>Politie locala</t>
  </si>
  <si>
    <t>61.02.03.04</t>
  </si>
  <si>
    <t>Protectie civila şi protecţia contra incendiilor (protecţie civilă nonmilitară)</t>
  </si>
  <si>
    <t>61.02.05</t>
  </si>
  <si>
    <t>Alte cheltuieli în domeniul ordinii publice şi siguranţei naţionale</t>
  </si>
  <si>
    <t>61.02.50</t>
  </si>
  <si>
    <t>Partea a III-a CHELTUIELI SOCIAL-CULTURALE   (cod65.02+66.02+67.02+68.02)</t>
  </si>
  <si>
    <t>63.02</t>
  </si>
  <si>
    <t>Invatamant   (cod 65.02.03 la 65.02.05+65.02.07+65.02.11+65.02.12+65.02.13+65.02.50)</t>
  </si>
  <si>
    <t>65.02</t>
  </si>
  <si>
    <t>Învatamânt prescolar si primar   (cod 65.02.03.01+65.02.03.02)</t>
  </si>
  <si>
    <t>65.02.03</t>
  </si>
  <si>
    <t>Învatamânt prescolar</t>
  </si>
  <si>
    <t>65.02.03.01</t>
  </si>
  <si>
    <t>Învatamânt primar</t>
  </si>
  <si>
    <t>65.02.03.02</t>
  </si>
  <si>
    <t>Învatamânt secundar   (cod 65.02.04.01 la  65.02.04.03)</t>
  </si>
  <si>
    <t>65.02.04</t>
  </si>
  <si>
    <t xml:space="preserve">Învatamânt secundar inferior   </t>
  </si>
  <si>
    <t>65.02.04.01</t>
  </si>
  <si>
    <t xml:space="preserve">Învatamânt secundar superior   </t>
  </si>
  <si>
    <t>65.02.04.02</t>
  </si>
  <si>
    <t>Invatamant profesional</t>
  </si>
  <si>
    <t>65.02.04.03</t>
  </si>
  <si>
    <t>Învatamânt postliceal</t>
  </si>
  <si>
    <t>65.02.05</t>
  </si>
  <si>
    <t>Învatamânt  nedefinibil prin nivel    (cod 65.02.07.04)</t>
  </si>
  <si>
    <t>65.02.07</t>
  </si>
  <si>
    <t>Învatamânt special</t>
  </si>
  <si>
    <t>65.02.07.04</t>
  </si>
  <si>
    <t>Servicii auxiliare pentru educatie   (cod 65.02.11.03+65.02.11.30)</t>
  </si>
  <si>
    <t>65.02.11</t>
  </si>
  <si>
    <t xml:space="preserve">Internate si cantine pentru elevi </t>
  </si>
  <si>
    <t>65.02.11.03</t>
  </si>
  <si>
    <t>Alte servicii auxiliare</t>
  </si>
  <si>
    <t>65.02.11.30</t>
  </si>
  <si>
    <t xml:space="preserve"> Servicii educaționale  complementare  (cod 65.02.12.01)</t>
  </si>
  <si>
    <t>65.02.12</t>
  </si>
  <si>
    <t xml:space="preserve"> Școală după  școală</t>
  </si>
  <si>
    <t>65.02.12.01</t>
  </si>
  <si>
    <t>Învăţământ antepreșcolar</t>
  </si>
  <si>
    <t>65.02.13</t>
  </si>
  <si>
    <t>Alte cheltuieli în domeniul învatamântului</t>
  </si>
  <si>
    <t>65.02.50</t>
  </si>
  <si>
    <t>Sanatate    (cod 66.02.06+66.02.08+66.02.50)</t>
  </si>
  <si>
    <t>66.02</t>
  </si>
  <si>
    <t>Servicii  medicale in unitati sanitare cu paturi   (cod 66.02.06.01+66.02.06.03)</t>
  </si>
  <si>
    <t>66.02.06</t>
  </si>
  <si>
    <t>Spitale generale</t>
  </si>
  <si>
    <t>66.02.06.01</t>
  </si>
  <si>
    <t>Unităţi medico-sociale</t>
  </si>
  <si>
    <t>66.02.06.03</t>
  </si>
  <si>
    <t>Servicii de sanatate publica</t>
  </si>
  <si>
    <t>66.02.08</t>
  </si>
  <si>
    <t>Alte cheltuieli in domeniul sanatatii   (cod 66.02.50.50)</t>
  </si>
  <si>
    <t>66.02.50</t>
  </si>
  <si>
    <t>Alte institutii si actiuni sanitare</t>
  </si>
  <si>
    <t>66.02.50.50</t>
  </si>
  <si>
    <t>Cultura, recreere si religie   (cod 67.02.03+67.02.05+67.02.06+67.02.50)</t>
  </si>
  <si>
    <t>67.02</t>
  </si>
  <si>
    <t>Servicii culturale       (cod 67.02.03.02 la 67.02.03.08+67.02.03.12+67.02.03.30)</t>
  </si>
  <si>
    <t>67.02.03</t>
  </si>
  <si>
    <t>Biblioteci publice comunale, orasenesti, municipale</t>
  </si>
  <si>
    <t>67.02.03.02</t>
  </si>
  <si>
    <t>Muzee</t>
  </si>
  <si>
    <t>67.02.03.03</t>
  </si>
  <si>
    <t>Institutii publice de spectacole si concerte</t>
  </si>
  <si>
    <t>67.02.03.04</t>
  </si>
  <si>
    <t>Scoli populare de arta si meserii</t>
  </si>
  <si>
    <t>67.02.03.05</t>
  </si>
  <si>
    <t>Case de cultura</t>
  </si>
  <si>
    <t>67.02.03.06</t>
  </si>
  <si>
    <t>Camine culturale</t>
  </si>
  <si>
    <t>67.02.03.07</t>
  </si>
  <si>
    <t>Centre pentru  conservarea si promovarea culturii traditionale</t>
  </si>
  <si>
    <t>67.02.03.08</t>
  </si>
  <si>
    <t>Consolidarea si restaurarea monumentelor istorice</t>
  </si>
  <si>
    <t>67.02.03.12</t>
  </si>
  <si>
    <t>Alte servicii culturale</t>
  </si>
  <si>
    <t>67.02.03.30</t>
  </si>
  <si>
    <t>Servicii recreative si sportive   (cod 67.02.05.01 la 67.02.05.03)</t>
  </si>
  <si>
    <t>67.02.05</t>
  </si>
  <si>
    <t>Sport</t>
  </si>
  <si>
    <t>67.02.05.01</t>
  </si>
  <si>
    <t>Tineret</t>
  </si>
  <si>
    <t>67.02.05.02</t>
  </si>
  <si>
    <t>Intretinere gradini publice, parcuri, zone verzi, baze sportive si de agrement</t>
  </si>
  <si>
    <t>67.02.05.03</t>
  </si>
  <si>
    <t>Servicii religioase</t>
  </si>
  <si>
    <t>67.02.06</t>
  </si>
  <si>
    <t>Alte servicii în domeniile culturii, recreerii si religiei</t>
  </si>
  <si>
    <t>67.02.50</t>
  </si>
  <si>
    <t>Asigurari si asistenta sociala  (cod68.02.04+68.02.05+68.02.06+68.02.10+68.02.11+68.02.12+ 68.02.15+68.02.50)</t>
  </si>
  <si>
    <t>68.02</t>
  </si>
  <si>
    <t>Asistenta acordata persoanelor in varsta</t>
  </si>
  <si>
    <t>68.02.04</t>
  </si>
  <si>
    <t>Asistenta sociala in caz de boli si invaliditati    (cod 68.02.05.02)</t>
  </si>
  <si>
    <t>68.02.05</t>
  </si>
  <si>
    <t>Asistenta sociala  in  caz de invaliditate</t>
  </si>
  <si>
    <t>68.02.05.02</t>
  </si>
  <si>
    <t>Asistenta sociala pentru familie si copii</t>
  </si>
  <si>
    <t>68.02.06</t>
  </si>
  <si>
    <t>Ajutoare pentru locuinte</t>
  </si>
  <si>
    <t>68.02.10</t>
  </si>
  <si>
    <t>Creşe</t>
  </si>
  <si>
    <t>68.02.11</t>
  </si>
  <si>
    <t>Unităţi de asistenţă medico-sociale</t>
  </si>
  <si>
    <t>68.02.12</t>
  </si>
  <si>
    <t>Prevenirea excluderii sociale    (cod 68.02.15.01+68.02.15.02)</t>
  </si>
  <si>
    <t>68.02.15</t>
  </si>
  <si>
    <t>Ajutor social</t>
  </si>
  <si>
    <t>68.02.15.01</t>
  </si>
  <si>
    <t>Cantine de ajutor social</t>
  </si>
  <si>
    <t>68.02.15.02</t>
  </si>
  <si>
    <t>Alte cheltuieli in domeniul asigurarilor si asistentei  sociale (cod 68.02.50.50)</t>
  </si>
  <si>
    <t>68.02.50</t>
  </si>
  <si>
    <t>Alte cheltuieli in domeniul  asistentei  sociale</t>
  </si>
  <si>
    <t>68.02.50.50</t>
  </si>
  <si>
    <t>Partea a IV-a  SERVICII SI DEZVOLTARE PUBLICA, LOCUINTE, MEDIU SI APE (cod 70.02+74.02)</t>
  </si>
  <si>
    <t>Locuinte, servicii si dezvoltare publica   (cod 70.02.03+70.02.05 la 70.02.07+70.02.50)</t>
  </si>
  <si>
    <t>70.02</t>
  </si>
  <si>
    <t>Locuinte   (cod 70.02.03.01+70.02.03.30)</t>
  </si>
  <si>
    <t>70.02.03</t>
  </si>
  <si>
    <t>Dezvoltarea sistemului de locuinte</t>
  </si>
  <si>
    <t>70.02.03.01</t>
  </si>
  <si>
    <t>Alte cheltuieli in domeniul locuintelor</t>
  </si>
  <si>
    <t>70.02.03.30</t>
  </si>
  <si>
    <t>Alimentare cu apa si amenajari hidrotehnice   (cod 70.02.05.01+70.02.05.02)</t>
  </si>
  <si>
    <t>70.02.05</t>
  </si>
  <si>
    <t>Alimentare cu apa</t>
  </si>
  <si>
    <t>70.02.05.01</t>
  </si>
  <si>
    <t xml:space="preserve">Amenajari hidrotehnice </t>
  </si>
  <si>
    <t>70.02.05.02</t>
  </si>
  <si>
    <t xml:space="preserve">Iluminat public si electrificari </t>
  </si>
  <si>
    <t>70.02.06</t>
  </si>
  <si>
    <t>Alimentare cu gaze naturale in localitati</t>
  </si>
  <si>
    <t>70.02.07</t>
  </si>
  <si>
    <t xml:space="preserve">Alte servicii în domeniile locuintelor, serviciilor si dezvoltarii comunale </t>
  </si>
  <si>
    <t>70.02.50</t>
  </si>
  <si>
    <t>Protectia mediului   (cod 74.02.03+74.02.05+74.02.06+74.02.50)</t>
  </si>
  <si>
    <t>74.02</t>
  </si>
  <si>
    <t>Reducerea şi controlul poluării</t>
  </si>
  <si>
    <t>74.02.03</t>
  </si>
  <si>
    <t>Salubritate si gestiunea deseurilor   (cod 74.02.05.01+74.02.05.02)</t>
  </si>
  <si>
    <t>74.02.05</t>
  </si>
  <si>
    <t>Salubritate</t>
  </si>
  <si>
    <t>74.02.05.01</t>
  </si>
  <si>
    <t>Colectarea, tratarea si distrugerea deseurilor</t>
  </si>
  <si>
    <t>74.02.05.02</t>
  </si>
  <si>
    <t>Canalizarea si tratarea apelor reziduale</t>
  </si>
  <si>
    <t>74.02.06</t>
  </si>
  <si>
    <t>Alte servicii în domeniul protecției mediului</t>
  </si>
  <si>
    <t>74.02.50</t>
  </si>
  <si>
    <t>Partea a V-a ACTIUNI ECONOMICE   (cod 80.02+81.02+83.02+84.02+87.02)</t>
  </si>
  <si>
    <t>79.02</t>
  </si>
  <si>
    <t>Actiuni generale economice, comerciale si de munca   (cod 80.02.01+80.02.02)</t>
  </si>
  <si>
    <t>80.02</t>
  </si>
  <si>
    <t>Actiuni generale economice si comerciale   (cod 80.02.01.06 + 80.02.01.09 + 80.02.01.10 +80.02.01.30)</t>
  </si>
  <si>
    <t>80.02.01</t>
  </si>
  <si>
    <t>Prevenire si combatere inundatii si gheturi</t>
  </si>
  <si>
    <t>80.02.01.06</t>
  </si>
  <si>
    <t>Stimulare întreprinderi mici si mijlocii</t>
  </si>
  <si>
    <t>80.02.01.09</t>
  </si>
  <si>
    <t>Programe de dezvoltare regionala  si sociala</t>
  </si>
  <si>
    <t>80.02.01.10</t>
  </si>
  <si>
    <t>Alte cheltuieli pentru actiuni generale economice si comerciale</t>
  </si>
  <si>
    <t>80.02.01.30</t>
  </si>
  <si>
    <t>Actiuni generale de munca ( cod 80.02.02.04)</t>
  </si>
  <si>
    <t>80.02.02</t>
  </si>
  <si>
    <t xml:space="preserve">Masuri active pentru combaterea somajului </t>
  </si>
  <si>
    <t>80.02.02.04</t>
  </si>
  <si>
    <t>Combustibili si energie   (cod 81.02.06+81.02.07+81.02.50)</t>
  </si>
  <si>
    <t>81.02</t>
  </si>
  <si>
    <t>Energie termica</t>
  </si>
  <si>
    <t>81.02.06</t>
  </si>
  <si>
    <t>Alti combustibili</t>
  </si>
  <si>
    <t>81.02.07</t>
  </si>
  <si>
    <t>Alte cheltuieli privind combustibili si energia</t>
  </si>
  <si>
    <t>81.02.50</t>
  </si>
  <si>
    <t>Agricultura, silvicultura, piscicultura si vanatoare  (cod 83.02.03+83.02.50)</t>
  </si>
  <si>
    <t>83.02</t>
  </si>
  <si>
    <t>Agricultura   (cod 83.02.03.03+83.02.03.07+83.02.03.30)</t>
  </si>
  <si>
    <t>83.02.03</t>
  </si>
  <si>
    <t>Protecţia plantelor şi carantină fitosanitară</t>
  </si>
  <si>
    <t>83.02.03.03</t>
  </si>
  <si>
    <t>Camere agricole</t>
  </si>
  <si>
    <t>83.02.03.07</t>
  </si>
  <si>
    <t xml:space="preserve">Alte cheltuieli în domeniul agriculturii </t>
  </si>
  <si>
    <t>83.02.03.30</t>
  </si>
  <si>
    <t>Alte cheltuieli in domeniul agriculturii, silviculturii, pisciculturii si vanatorii</t>
  </si>
  <si>
    <t>83.02.50</t>
  </si>
  <si>
    <t>Transporturi   (cod 84.02.03+84.02.04+84.02.06+84.02.50)</t>
  </si>
  <si>
    <t>84.02</t>
  </si>
  <si>
    <t>Transport rutier   (cod 84.02.03.01 la 84.02.03.03)</t>
  </si>
  <si>
    <t>84.02.03</t>
  </si>
  <si>
    <t>Drumuri si poduri</t>
  </si>
  <si>
    <t>84.02.03.01</t>
  </si>
  <si>
    <t>Transport în comun</t>
  </si>
  <si>
    <t>84.02.03.02</t>
  </si>
  <si>
    <t xml:space="preserve">Strazi </t>
  </si>
  <si>
    <t>84.02.03.03</t>
  </si>
  <si>
    <t xml:space="preserve">Transport feroviar (cod 84.02.04.01) </t>
  </si>
  <si>
    <t>84.02.04</t>
  </si>
  <si>
    <t>Transport pe calea ferata</t>
  </si>
  <si>
    <t>84.02.04.01</t>
  </si>
  <si>
    <t>Transport aerian   (cod 84.02.06.01+ 84.02.06.02)</t>
  </si>
  <si>
    <t>84.02.06</t>
  </si>
  <si>
    <t>Aeroporturi</t>
  </si>
  <si>
    <t>84.02.06.01</t>
  </si>
  <si>
    <t>Aviatia civila</t>
  </si>
  <si>
    <t>84.02.06.02</t>
  </si>
  <si>
    <t>Alte cheltuieli în domeniul transporturilor</t>
  </si>
  <si>
    <t>84.02.50</t>
  </si>
  <si>
    <t>Alte actiuni economice   (cod 87.02.01+87.02.03 la 87.02.05+87.02.50)</t>
  </si>
  <si>
    <t>87.02</t>
  </si>
  <si>
    <t xml:space="preserve">Fondul Român de Dezvoltare Sociala 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</si>
  <si>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</si>
  <si>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</si>
  <si>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</si>
  <si>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</si>
  <si>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</si>
  <si>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</si>
  <si>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</si>
  <si>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actiuni economice</t>
  </si>
  <si>
    <t>87.02.50</t>
  </si>
  <si>
    <t xml:space="preserve">Partea a-VII-a REZERVE, EXCEDENT / DEFICIT   </t>
  </si>
  <si>
    <t>96.02</t>
  </si>
  <si>
    <t xml:space="preserve">REZERVE </t>
  </si>
  <si>
    <t>97.02</t>
  </si>
  <si>
    <t>EXCEDENT     98.02.96 + 98.02.97</t>
  </si>
  <si>
    <t>98.02</t>
  </si>
  <si>
    <t>Excedentul secţiunii de funcţionare</t>
  </si>
  <si>
    <t>98.02.96</t>
  </si>
  <si>
    <t>Excedentul secţiunii de dezvoltare</t>
  </si>
  <si>
    <t>98.02.97</t>
  </si>
  <si>
    <r>
      <t>DEFICIT 1</t>
    </r>
    <r>
      <rPr>
        <vertAlign val="superscript"/>
        <sz val="10"/>
        <rFont val="Arial"/>
        <family val="2"/>
        <charset val="238"/>
      </rPr>
      <t xml:space="preserve">) </t>
    </r>
    <r>
      <rPr>
        <sz val="10"/>
        <rFont val="Arial"/>
        <family val="2"/>
        <charset val="238"/>
      </rPr>
      <t xml:space="preserve">        99.02.96 + 99.02.97</t>
    </r>
  </si>
  <si>
    <t>99.02</t>
  </si>
  <si>
    <t>Deficitul secţiunii de funcţionare</t>
  </si>
  <si>
    <t>99.02.96</t>
  </si>
  <si>
    <t>Deficitul secţiunii de dezvoltare</t>
  </si>
  <si>
    <t>99.02.97</t>
  </si>
  <si>
    <t>CHELTUIELILE SECŢIUNII DE FUNCŢIONARE (cod 50.02 + 59.02 + 63.02 + 70.02 + 74.02 + 79.02)</t>
  </si>
  <si>
    <t>49.02 SF</t>
  </si>
  <si>
    <t>Transferuri cu caracter general intre diferite nivele ale administratiei (cod56.02.06+56.02.07+56.02.09)</t>
  </si>
  <si>
    <t>Transferuri din bugetele consiliilor judeţene pentru finanţarea centrelor  pentru protecţia copilului</t>
  </si>
  <si>
    <t>Servicii culturale  (cod 67.02.03.02 la 67.02.03.08+67.02.03.12+67.02.03.30)</t>
  </si>
  <si>
    <t>Asigurari si asistenta sociala (cod68.02.04+68.02.05+68.02.06+68.02.10+68.02.11+68.02.12+ 68.02.15+ 68.02.50)</t>
  </si>
  <si>
    <t>Actiuni generale economice, comerciale si de munca   (cod 80.02.01)</t>
  </si>
  <si>
    <t>Actiuni generale economice si comerciale   (cod 80.02.01.06 + 80.02.01.09 + 80.02.01.10 + 80.02.01.30)</t>
  </si>
  <si>
    <t xml:space="preserve">Partea VII-a. REZERVE, EXCEDENT / DEFICIT   </t>
  </si>
  <si>
    <t>EXCEDENT  98.02.96</t>
  </si>
  <si>
    <t>DEFICIT    99.02.96</t>
  </si>
  <si>
    <t>CHELTUIELILE SECŢIUNII DE DEZVOLTARE (cod 50.02 + 59.02 + 63.02 + 70.02 +74.02+ 79.02)</t>
  </si>
  <si>
    <t xml:space="preserve">49.02 </t>
  </si>
  <si>
    <t>Partea I-a SERVICII PUBLICE GENERALE   (cod 51.02+54.02)</t>
  </si>
  <si>
    <t>Partea a III-a CHELTUIELI SOCIAL-CULTURALE   (cod 65.02+66.02+67.02+68.02)</t>
  </si>
  <si>
    <t>Invatamant   (cod 65.02.03 la 65.02.05+65.02.07+65.02.11+65.02.13+65.02.50)</t>
  </si>
  <si>
    <t>Servicii culturale (cod 67.02.03.02 la 67.02.03.08+67.02.03.12+67.02.03.30)</t>
  </si>
  <si>
    <t>Transporturi   (cod 84.02.03+84.02.06+84.02.50)</t>
  </si>
  <si>
    <t>Transport aerian   (cod  84.02.06.01+84.02.06.02)</t>
  </si>
  <si>
    <t xml:space="preserve">Partea VII-a. REZERVE, EXCEDENT / DEFICIT  </t>
  </si>
  <si>
    <t>EXCEDENT  98.02.97</t>
  </si>
  <si>
    <r>
      <t xml:space="preserve"> DEFICIT 2</t>
    </r>
    <r>
      <rPr>
        <vertAlign val="superscript"/>
        <sz val="10"/>
        <rFont val="Arial"/>
        <family val="2"/>
        <charset val="238"/>
      </rPr>
      <t xml:space="preserve">) </t>
    </r>
    <r>
      <rPr>
        <sz val="10"/>
        <rFont val="Arial"/>
        <family val="2"/>
        <charset val="238"/>
      </rPr>
      <t xml:space="preserve">   99.02.97</t>
    </r>
  </si>
  <si>
    <t>+</t>
  </si>
  <si>
    <t xml:space="preserve">¹)  numai de la regiile autonome şi societăţile comerciale de subordonare locală care realizează </t>
  </si>
  <si>
    <t xml:space="preserve">     proiecte cu finanţare externă, conform Codului fiscal</t>
  </si>
  <si>
    <t>2) finantat din excedentul anilor precedenti</t>
  </si>
  <si>
    <t>*)  Detalierea se face numai in executie</t>
  </si>
  <si>
    <t>**) Nu se completează în etapa de planificare</t>
  </si>
  <si>
    <t>- Fiecare capitol, subcapitol şi paragraf de cheltuieli se detaliază în mod corespunzător, conform clasificaţiei economice.</t>
  </si>
  <si>
    <t>Unitatea administrativ - teritorială :MUNICIPIUL CONSTANTA</t>
  </si>
  <si>
    <t xml:space="preserve">    BUGETELE   INSTITUTIILOR  SUBORDONATE</t>
  </si>
  <si>
    <t xml:space="preserve">Finantare </t>
  </si>
  <si>
    <t xml:space="preserve">                     Finantare complementara</t>
  </si>
  <si>
    <t xml:space="preserve"> Venituri proprii</t>
  </si>
  <si>
    <t>de baza</t>
  </si>
  <si>
    <t>NR. CRT</t>
  </si>
  <si>
    <t>DENUMIREA UNITATII</t>
  </si>
  <si>
    <t>Cheltuieli cu bunuri si servicii</t>
  </si>
  <si>
    <t xml:space="preserve">Cheltuieli de capital </t>
  </si>
  <si>
    <t>Burse</t>
  </si>
  <si>
    <t>Transferuri</t>
  </si>
  <si>
    <t>Proiecte din FEN/FSE</t>
  </si>
  <si>
    <t>Asistență socială</t>
  </si>
  <si>
    <t>Cheltuieli de personal</t>
  </si>
  <si>
    <t>Cheltuieli bunuri si servicii</t>
  </si>
  <si>
    <t>Asistenta sociala</t>
  </si>
  <si>
    <t>Alte cheltuieli</t>
  </si>
  <si>
    <t>Ch. de capital</t>
  </si>
  <si>
    <t xml:space="preserve">GRĂDINIŢA CU PROGRAM PRELUNGIT 'ROBOŢEL' </t>
  </si>
  <si>
    <t>GRĂDINIŢA CU PROGRAM NORMAL 'ZUBEYDE HANIM'</t>
  </si>
  <si>
    <t>GRĂDINIŢA CU PROGRAM PRELUNGIT 'AMICII'</t>
  </si>
  <si>
    <t>GRĂDINIŢA CU PROGRAM PRELUNGIT 'CASUŢA DE TURTA DULCE'</t>
  </si>
  <si>
    <t>GRĂDINIŢA CU PROGRAM PRELUNGIT 'GULLIVER'</t>
  </si>
  <si>
    <t xml:space="preserve">GRĂDINIŢA CU PROGRAM PRELUNGIT 'LUMEA COPIILOR' </t>
  </si>
  <si>
    <t>GRĂDINIŢA CU PROGRAM PRELUNGIT 'LUMEA POVEŞTILOR'</t>
  </si>
  <si>
    <t xml:space="preserve">GRĂDINIŢA CU PROGRAM PRELUNGIT 'MUGUREL' </t>
  </si>
  <si>
    <t xml:space="preserve">GRĂDINIŢA CU PROGRAM PRELUNGIT NR.10 </t>
  </si>
  <si>
    <t>GRĂDINIŢA CU PROGRAM PRELUNGIT 'DUMBRAVA MINUNATĂ'</t>
  </si>
  <si>
    <t>GRĂDINIŢA CU PROGRAM PRELUNGIT NR.2 PITICI</t>
  </si>
  <si>
    <t>GRĂDINIŢA CU PROGRAM PRELUNGIT NR.33</t>
  </si>
  <si>
    <t xml:space="preserve">GRĂDINIŢA CU PROGRAM PRELUNGIT NR.42 </t>
  </si>
  <si>
    <t xml:space="preserve">GRĂDINIŢA CU PROGRAM PRELUNGIT NR.44 </t>
  </si>
  <si>
    <t xml:space="preserve">GRĂDINIŢA CU PROGRAM PRELUNGIT NR.45 </t>
  </si>
  <si>
    <t>GRĂDINIŢA CU PROGRAM PRELUNGIT AZUR</t>
  </si>
  <si>
    <t xml:space="preserve">GRĂDINIŢA CU PROGRAM PRELUNGIT NR.53 </t>
  </si>
  <si>
    <t xml:space="preserve">GRĂDINIŢA CU PROGRAM PRELUNGIT NR.57 </t>
  </si>
  <si>
    <t>GRĂDINIŢA CU PROGRAM PRELUNGIT NR.8</t>
  </si>
  <si>
    <t>GRĂDINIŢA CU PROGRAM PRELUNGIT NR.6</t>
  </si>
  <si>
    <t>GRĂDINIŢA CU PROGRAM PRELUNGIT 'PERLUŢELE MĂRII'</t>
  </si>
  <si>
    <t>GRĂDINIŢA CU PROGRAM PRELUNGIT 'STELUŢELE MĂRII'</t>
  </si>
  <si>
    <t>ŞCOALA GIMNAZIALA NR.33 'ANGHEL SALIGNY'</t>
  </si>
  <si>
    <t>ŞCOALA GIMNAZIALA NR. 40 'AUREL VLAICU'</t>
  </si>
  <si>
    <t>ŞCOALA GIMNAZIALA NR. 12 'B.P. HASDEU'</t>
  </si>
  <si>
    <t>ŞCOALA GIMNAZIALA NR.3 'CIPRIAN PORUMBESCU'</t>
  </si>
  <si>
    <t>ŞCOALA GIMNAZIALA NR. 23 'CONSTANTIN BRĂNCOVEANU'</t>
  </si>
  <si>
    <t>ŞCOALA GIMNAZIALA NR. 28 'DAN BARBILLIAN'</t>
  </si>
  <si>
    <t>ŞCOALA GIMNAZIALA NR. 38 'DIMITRIE CANTEMIR'</t>
  </si>
  <si>
    <t>ŞCOALA GIMNAZIALA NR. 43 'FERDINAND'</t>
  </si>
  <si>
    <t>ŞCOALA GIMNAZIALA NR. 30 'GHEORGHE ŢIŢEICA'</t>
  </si>
  <si>
    <t>ŞCOALA GIMNAZIALA NR. 22 'I.C. BRĂTIANU'</t>
  </si>
  <si>
    <t>ŞCOALA GIMNAZIALA NR. 24 'ION JALEA'</t>
  </si>
  <si>
    <t>ŞCOALA GIMNAZIALA NR. 17 'ION MINULESCU'</t>
  </si>
  <si>
    <t>ŞCOALA GIMNAZIALA NR. 18 'JEAN BART'</t>
  </si>
  <si>
    <t>ŞCOALA GIMNAZIALA NR. 29 'MIHAI VITEAZUL'</t>
  </si>
  <si>
    <t>ŞCOALA GIMNAZIALA NR. 10 'MIHAIL KOICIU'</t>
  </si>
  <si>
    <t>ŞCOALA GIMNAZIALA NR. 6 'NICOLAE TITULESCU'</t>
  </si>
  <si>
    <t>ŞCOALA GIMNAZIALA NR. 39 'NICOLAE TONITZA'</t>
  </si>
  <si>
    <t>ŞCOALA GIMNAZIALA NR.16 MARIN I. DOBROGIANU</t>
  </si>
  <si>
    <t>ŞCOALA GIMNAZIALA NR.37</t>
  </si>
  <si>
    <t>ŞCOALA GIMNAZIALA NR.8</t>
  </si>
  <si>
    <t>ŞCOALA GIMNAZIALA NR. 7 'REMUS OPREANU'</t>
  </si>
  <si>
    <t>COLEGIUL COMERCIAL 'CAROL I'</t>
  </si>
  <si>
    <t>COLEGIUL NAŢIONAL DE ARTE 'REGINA MARIA'</t>
  </si>
  <si>
    <t>COLEGIUL NAŢIONAL  'MIHAI EMINESCU'</t>
  </si>
  <si>
    <t>COLEGIUL NAŢIONAL  'MIRCEA CEL BĂTRÎN'</t>
  </si>
  <si>
    <t>COLEGIUL NAŢIONAL  PEDAGOGIC 'CONSTANTIN BRĂTESCU'</t>
  </si>
  <si>
    <t>LICEUL DE MARINA CONSTANTA</t>
  </si>
  <si>
    <t>LICEUL ENERGETIC CONSTANTA</t>
  </si>
  <si>
    <t>LICEUL TEHNOLOGIC 'PONTICA'</t>
  </si>
  <si>
    <t>LICEUL TEHNOLOGIC 'TOMIS'</t>
  </si>
  <si>
    <t>LICEUL TEHNOLOGIC 'C.A. ROSETTI'</t>
  </si>
  <si>
    <t>LICEUL TEHNOLOGIC "GHEORGHE MIRON COSTIN"</t>
  </si>
  <si>
    <t>LICEUL TEHNOLOGIC 'DIMITRIE LEONIDA'</t>
  </si>
  <si>
    <t>LICEUL ECONOMIC 'VIRGIL MADGEARU'</t>
  </si>
  <si>
    <t>LICEUL TEORETIC 'GEORGE EMIL PALADE'</t>
  </si>
  <si>
    <t>LICEUL TEHNOLOGIC 'GHEORGHE DUCA'</t>
  </si>
  <si>
    <t>LICEUL TEHNOLOGIC INDUSTRIAL DE ELECTROTEHNICĂ ŞI TELECOMUNICAŢII</t>
  </si>
  <si>
    <t>LICEUL TEHNOLOGIC'IOAN N. ROMAN'</t>
  </si>
  <si>
    <t>LICEUL CU PROGRAM SPORTIV 'NICOLAE ROTARU'</t>
  </si>
  <si>
    <t>LICEUL TEORETIC 'DECEBAL'</t>
  </si>
  <si>
    <t>LICEUL TEORETIC 'GEORGE CĂLINESCU'</t>
  </si>
  <si>
    <t>LICEUL TEORETIC 'LUCIAN BLAGA'</t>
  </si>
  <si>
    <t>LICEUL TEORETIC 'OVIDIUS'</t>
  </si>
  <si>
    <t>LICEUL TEORETIC 'TRAIAN'</t>
  </si>
  <si>
    <t>SEMINAR TEOLOGIC LICEAL ORTODOX</t>
  </si>
  <si>
    <t>TOTAL</t>
  </si>
  <si>
    <t>Buget local</t>
  </si>
  <si>
    <t>SERVICIUL DE IMPOZITE SI TAXE CONSTANȚA</t>
  </si>
  <si>
    <t>MUZEUL DE ARTA POPULARA</t>
  </si>
  <si>
    <t>DIRECȚIA GENERALA DE ASISTENȚĂ SOCIALĂ</t>
  </si>
  <si>
    <t>SPITALUL CLINIC DE BOLI INFECTIOASE</t>
  </si>
  <si>
    <t>CLUB SPORTIV MUNICIPAL CONSTANTA</t>
  </si>
  <si>
    <t xml:space="preserve">TOTAL </t>
  </si>
  <si>
    <t>PREȘEDINTE ȘEDINȚĂ</t>
  </si>
  <si>
    <t xml:space="preserve">CONTRASEMNEAZĂ </t>
  </si>
  <si>
    <t xml:space="preserve">                     SECRETAR GENERAL </t>
  </si>
  <si>
    <t xml:space="preserve">              FULVIA- ANTONELA DINESCU</t>
  </si>
  <si>
    <t>ORDONATOR PRINCIPAL DE CREDITE</t>
  </si>
  <si>
    <t xml:space="preserve"> PE CAPITOLE, SUBCAPITOLE ŞI PARAGRAFE PE ANUL  2023</t>
  </si>
  <si>
    <t xml:space="preserve"> PE ANUL  2023 </t>
  </si>
  <si>
    <t xml:space="preserve">BUGETELE INSTITUTIILOR DE INVATAMANT PARTICULAR  </t>
  </si>
  <si>
    <t xml:space="preserve"> LEI</t>
  </si>
  <si>
    <t xml:space="preserve">NR. </t>
  </si>
  <si>
    <t xml:space="preserve">    CHELTUIELI </t>
  </si>
  <si>
    <t>CHELTUIELI PENTRU</t>
  </si>
  <si>
    <t>CHELTUIELI</t>
  </si>
  <si>
    <t>CRT.</t>
  </si>
  <si>
    <t xml:space="preserve">   DE PERSONAL</t>
  </si>
  <si>
    <t>BUNURI SI SERVICII</t>
  </si>
  <si>
    <t>ASISTENTA SOCIALA</t>
  </si>
  <si>
    <t>BURSE</t>
  </si>
  <si>
    <t>BUGET 2023</t>
  </si>
  <si>
    <t>GRADINITA GAMEX</t>
  </si>
  <si>
    <t>GRADINITA TOM SI JERRY JUNIOR</t>
  </si>
  <si>
    <t>GRADINITA CU PROGRAM PRELUNGIT PITICOT</t>
  </si>
  <si>
    <t>GRADINITA LA NOUVELLE GENERATION</t>
  </si>
  <si>
    <t>GRADINITA CASUTA DIN PADURE</t>
  </si>
  <si>
    <t>GRADINITA COMENIUS</t>
  </si>
  <si>
    <t>GRADINITA ADIA KINDERGARDEN</t>
  </si>
  <si>
    <t>SCOALA PRIMARA PETRE ISPIRESCU</t>
  </si>
  <si>
    <t>SCOALA PRIMARA NOUA GENERATIE</t>
  </si>
  <si>
    <t>SCOALA PRIMARA COLIBRI</t>
  </si>
  <si>
    <t>SCOALA GIMNAZIALA SPECTRUM</t>
  </si>
  <si>
    <t>SCOALA SF.  MARTIRI BRANCOVENI</t>
  </si>
  <si>
    <t>LICEUL TH. UCECOM SPIRU HARET</t>
  </si>
  <si>
    <t>LICEUL TEORETIC EDUCATIONAL CENTER</t>
  </si>
  <si>
    <t>LICEUL TEORETIC INTERNATIONAL DE INFORMATICA</t>
  </si>
  <si>
    <t>GRADINITA MINI LONDON</t>
  </si>
  <si>
    <t>SCOALA GIMNAZIALA WILHELM MOLDOVAN</t>
  </si>
  <si>
    <t>GRADINIȚA SANTA MARIA DEL MAR</t>
  </si>
  <si>
    <t>GRADINIȚA KITY BITY</t>
  </si>
  <si>
    <t>GRADINIȚA GREEN LAND</t>
  </si>
  <si>
    <t>GRADINITA LITTLE KIDS</t>
  </si>
  <si>
    <t>SCOALA GIMNAZIALA SCHOOL OF LONDON</t>
  </si>
  <si>
    <t xml:space="preserve">    TOTAL</t>
  </si>
  <si>
    <t>mii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</si>
</sst>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\ mmm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</font>
    <font>
      <vertAlign val="superscript"/>
      <sz val="10"/>
      <name val="Arial"/>
      <family val="2"/>
      <charset val="238"/>
    </font>
    <font>
      <sz val="10"/>
      <name val="Arial (W1)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</font>
    <font>
      <strike/>
      <sz val="10"/>
      <name val="Arial"/>
      <family val="2"/>
      <charset val="238"/>
    </font>
    <font>
      <b/>
      <strike/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name val="Arial-T&amp;M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Times New Roman"/>
      <family val="1"/>
    </font>
    <font>
      <b/>
      <sz val="14"/>
      <name val="Arial"/>
      <family val="2"/>
      <charset val="238"/>
    </font>
    <font>
      <b/>
      <sz val="11"/>
      <color indexed="55"/>
      <name val="Arial"/>
      <family val="2"/>
    </font>
    <font>
      <sz val="11"/>
      <name val="Verdana"/>
      <family val="2"/>
      <charset val="238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16" fillId="0" borderId="0"/>
  </cellStyleXfs>
  <cellXfs count="422">
    <xf numFmtId="0" fontId="0" fillId="0" borderId="0" xfId="0"/>
    <xf numFmtId="0" fontId="0" fillId="0" borderId="0" xfId="2" applyFont="1" applyAlignment="1">
      <alignment vertical="center"/>
    </xf>
    <xf numFmtId="0" fontId="4" fillId="0" borderId="0" xfId="3" applyFont="1" applyAlignment="1">
      <alignment vertical="center"/>
    </xf>
    <xf numFmtId="0" fontId="0" fillId="0" borderId="0" xfId="3" applyFont="1" applyAlignment="1">
      <alignment horizontal="left" vertical="center"/>
    </xf>
    <xf numFmtId="0" fontId="0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3" applyFont="1" applyAlignment="1">
      <alignment horizontal="left" vertical="center"/>
    </xf>
    <xf numFmtId="164" fontId="8" fillId="2" borderId="10" xfId="3" applyNumberFormat="1" applyFont="1" applyFill="1" applyBorder="1" applyAlignment="1">
      <alignment horizontal="left" vertical="center"/>
    </xf>
    <xf numFmtId="1" fontId="8" fillId="2" borderId="10" xfId="3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1" fontId="2" fillId="0" borderId="12" xfId="3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3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2" xfId="3" applyFont="1" applyBorder="1" applyAlignment="1">
      <alignment vertical="center"/>
    </xf>
    <xf numFmtId="164" fontId="2" fillId="0" borderId="12" xfId="3" applyNumberFormat="1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9" fontId="2" fillId="0" borderId="12" xfId="3" applyNumberFormat="1" applyFont="1" applyBorder="1" applyAlignment="1">
      <alignment horizontal="left" vertical="center"/>
    </xf>
    <xf numFmtId="164" fontId="2" fillId="4" borderId="12" xfId="3" applyNumberFormat="1" applyFont="1" applyFill="1" applyBorder="1" applyAlignment="1">
      <alignment horizontal="left" vertical="center"/>
    </xf>
    <xf numFmtId="0" fontId="2" fillId="4" borderId="0" xfId="0" applyFont="1" applyFill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1" fillId="0" borderId="12" xfId="3" applyFont="1" applyBorder="1" applyAlignment="1">
      <alignment vertical="center"/>
    </xf>
    <xf numFmtId="0" fontId="2" fillId="0" borderId="12" xfId="3" applyFont="1" applyBorder="1" applyAlignment="1">
      <alignment vertical="center" wrapText="1"/>
    </xf>
    <xf numFmtId="0" fontId="2" fillId="0" borderId="12" xfId="3" applyFont="1" applyBorder="1" applyAlignment="1">
      <alignment horizontal="left" vertical="center" wrapText="1"/>
    </xf>
    <xf numFmtId="3" fontId="6" fillId="0" borderId="17" xfId="0" applyNumberFormat="1" applyFont="1" applyBorder="1" applyAlignment="1">
      <alignment vertical="center"/>
    </xf>
    <xf numFmtId="0" fontId="12" fillId="0" borderId="18" xfId="3" applyFont="1" applyBorder="1" applyAlignment="1">
      <alignment vertical="center"/>
    </xf>
    <xf numFmtId="0" fontId="12" fillId="0" borderId="18" xfId="3" quotePrefix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1" fontId="0" fillId="0" borderId="12" xfId="3" applyNumberFormat="1" applyFont="1" applyBorder="1" applyAlignment="1">
      <alignment horizontal="left" vertical="center"/>
    </xf>
    <xf numFmtId="0" fontId="0" fillId="0" borderId="12" xfId="3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4" fontId="0" fillId="0" borderId="12" xfId="3" applyNumberFormat="1" applyFont="1" applyBorder="1" applyAlignment="1">
      <alignment horizontal="left" vertical="center"/>
    </xf>
    <xf numFmtId="1" fontId="0" fillId="0" borderId="12" xfId="3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4" fontId="0" fillId="0" borderId="12" xfId="3" applyNumberFormat="1" applyFont="1" applyBorder="1" applyAlignment="1">
      <alignment horizontal="left"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2" xfId="3" applyFont="1" applyBorder="1" applyAlignment="1">
      <alignment vertical="center"/>
    </xf>
    <xf numFmtId="14" fontId="12" fillId="0" borderId="12" xfId="3" applyNumberFormat="1" applyFont="1" applyBorder="1" applyAlignment="1">
      <alignment horizontal="left" vertical="center"/>
    </xf>
    <xf numFmtId="3" fontId="2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49" fontId="2" fillId="0" borderId="12" xfId="0" applyNumberFormat="1" applyFont="1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3" fontId="14" fillId="0" borderId="11" xfId="0" applyNumberFormat="1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2" xfId="3" applyFont="1" applyFill="1" applyBorder="1" applyAlignment="1">
      <alignment vertical="center"/>
    </xf>
    <xf numFmtId="0" fontId="2" fillId="3" borderId="12" xfId="3" applyFont="1" applyFill="1" applyBorder="1" applyAlignment="1">
      <alignment horizontal="left" vertical="center"/>
    </xf>
    <xf numFmtId="3" fontId="13" fillId="0" borderId="11" xfId="0" applyNumberFormat="1" applyFont="1" applyBorder="1" applyAlignment="1">
      <alignment vertical="center"/>
    </xf>
    <xf numFmtId="0" fontId="0" fillId="0" borderId="12" xfId="3" applyFont="1" applyBorder="1" applyAlignment="1">
      <alignment horizontal="left" vertical="center"/>
    </xf>
    <xf numFmtId="3" fontId="2" fillId="0" borderId="11" xfId="0" applyNumberFormat="1" applyFont="1" applyBorder="1" applyAlignment="1">
      <alignment vertical="center"/>
    </xf>
    <xf numFmtId="1" fontId="2" fillId="0" borderId="12" xfId="5" applyNumberFormat="1" applyBorder="1" applyAlignment="1">
      <alignment vertical="center"/>
    </xf>
    <xf numFmtId="14" fontId="2" fillId="0" borderId="12" xfId="3" applyNumberFormat="1" applyFont="1" applyBorder="1" applyAlignment="1">
      <alignment horizontal="left" vertical="center"/>
    </xf>
    <xf numFmtId="1" fontId="2" fillId="0" borderId="14" xfId="5" applyNumberFormat="1" applyBorder="1" applyAlignment="1">
      <alignment horizontal="left" vertical="center" wrapText="1"/>
    </xf>
    <xf numFmtId="1" fontId="2" fillId="0" borderId="15" xfId="5" applyNumberForma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 wrapText="1"/>
    </xf>
    <xf numFmtId="0" fontId="4" fillId="0" borderId="12" xfId="3" applyFont="1" applyBorder="1" applyAlignment="1">
      <alignment horizontal="left" vertical="center"/>
    </xf>
    <xf numFmtId="0" fontId="2" fillId="0" borderId="12" xfId="0" applyFont="1" applyBorder="1" applyAlignment="1">
      <alignment wrapText="1"/>
    </xf>
    <xf numFmtId="3" fontId="4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wrapText="1"/>
    </xf>
    <xf numFmtId="0" fontId="15" fillId="3" borderId="0" xfId="0" applyFont="1" applyFill="1"/>
    <xf numFmtId="0" fontId="2" fillId="3" borderId="0" xfId="0" applyFont="1" applyFill="1" applyAlignment="1">
      <alignment vertical="center"/>
    </xf>
    <xf numFmtId="0" fontId="4" fillId="3" borderId="11" xfId="0" applyFont="1" applyFill="1" applyBorder="1" applyAlignment="1">
      <alignment vertical="center"/>
    </xf>
    <xf numFmtId="0" fontId="0" fillId="3" borderId="14" xfId="0" applyFill="1" applyBorder="1" applyAlignment="1">
      <alignment vertical="center" wrapText="1"/>
    </xf>
    <xf numFmtId="0" fontId="12" fillId="3" borderId="12" xfId="6" applyFont="1" applyFill="1" applyBorder="1" applyAlignment="1">
      <alignment wrapText="1"/>
    </xf>
    <xf numFmtId="0" fontId="12" fillId="0" borderId="12" xfId="3" applyFont="1" applyBorder="1" applyAlignment="1">
      <alignment horizontal="left" vertical="center"/>
    </xf>
    <xf numFmtId="0" fontId="17" fillId="0" borderId="12" xfId="0" applyFont="1" applyBorder="1"/>
    <xf numFmtId="0" fontId="4" fillId="0" borderId="19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9" fontId="4" fillId="3" borderId="11" xfId="0" applyNumberFormat="1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24" xfId="3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/>
    </xf>
    <xf numFmtId="0" fontId="0" fillId="0" borderId="25" xfId="3" applyFont="1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24" xfId="3" applyFont="1" applyBorder="1" applyAlignment="1">
      <alignment horizontal="left" vertical="center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0" fontId="4" fillId="0" borderId="25" xfId="3" applyFont="1" applyBorder="1" applyAlignment="1">
      <alignment horizontal="left" vertical="center"/>
    </xf>
    <xf numFmtId="49" fontId="4" fillId="3" borderId="19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/>
    </xf>
    <xf numFmtId="0" fontId="2" fillId="0" borderId="25" xfId="3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2" fillId="0" borderId="10" xfId="3" applyFont="1" applyBorder="1" applyAlignment="1">
      <alignment horizontal="left" vertical="center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3" applyFont="1" applyBorder="1" applyAlignment="1">
      <alignment horizontal="left" vertical="center"/>
    </xf>
    <xf numFmtId="0" fontId="8" fillId="2" borderId="36" xfId="3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18" fillId="2" borderId="36" xfId="3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1" fontId="4" fillId="0" borderId="12" xfId="5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0" fillId="0" borderId="14" xfId="0" applyBorder="1" applyAlignment="1">
      <alignment vertical="center" wrapText="1"/>
    </xf>
    <xf numFmtId="0" fontId="12" fillId="0" borderId="12" xfId="6" applyFont="1" applyBorder="1" applyAlignment="1">
      <alignment wrapText="1"/>
    </xf>
    <xf numFmtId="0" fontId="4" fillId="3" borderId="19" xfId="0" applyFont="1" applyFill="1" applyBorder="1" applyAlignment="1">
      <alignment vertical="center"/>
    </xf>
    <xf numFmtId="0" fontId="12" fillId="3" borderId="12" xfId="3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49" fontId="4" fillId="0" borderId="37" xfId="0" applyNumberFormat="1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 wrapText="1"/>
    </xf>
    <xf numFmtId="0" fontId="2" fillId="0" borderId="38" xfId="0" applyFont="1" applyBorder="1" applyAlignment="1">
      <alignment vertical="center"/>
    </xf>
    <xf numFmtId="0" fontId="4" fillId="0" borderId="18" xfId="3" applyFont="1" applyBorder="1" applyAlignment="1">
      <alignment horizontal="left" vertical="center"/>
    </xf>
    <xf numFmtId="49" fontId="4" fillId="0" borderId="41" xfId="0" applyNumberFormat="1" applyFont="1" applyBorder="1" applyAlignment="1">
      <alignment horizontal="center" vertical="center" wrapText="1"/>
    </xf>
    <xf numFmtId="0" fontId="2" fillId="0" borderId="42" xfId="3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0" fontId="2" fillId="0" borderId="22" xfId="3" applyFont="1" applyBorder="1" applyAlignment="1">
      <alignment horizontal="left" vertical="center"/>
    </xf>
    <xf numFmtId="49" fontId="4" fillId="0" borderId="43" xfId="0" applyNumberFormat="1" applyFont="1" applyBorder="1" applyAlignment="1">
      <alignment horizontal="center" vertical="center" wrapText="1"/>
    </xf>
    <xf numFmtId="49" fontId="4" fillId="0" borderId="44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vertical="center"/>
    </xf>
    <xf numFmtId="0" fontId="2" fillId="0" borderId="44" xfId="3" applyFont="1" applyBorder="1" applyAlignment="1">
      <alignment horizontal="left" vertical="center"/>
    </xf>
    <xf numFmtId="49" fontId="4" fillId="0" borderId="45" xfId="0" applyNumberFormat="1" applyFont="1" applyBorder="1" applyAlignment="1">
      <alignment horizontal="center" vertical="center" wrapText="1"/>
    </xf>
    <xf numFmtId="0" fontId="2" fillId="0" borderId="46" xfId="3" applyFont="1" applyBorder="1" applyAlignment="1">
      <alignment horizontal="left" vertical="center"/>
    </xf>
    <xf numFmtId="49" fontId="4" fillId="0" borderId="4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3" applyFont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0" fontId="2" fillId="0" borderId="10" xfId="3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2" xfId="3" applyFont="1" applyBorder="1" applyAlignment="1">
      <alignment horizontal="right" vertical="center"/>
    </xf>
    <xf numFmtId="1" fontId="2" fillId="0" borderId="12" xfId="3" applyNumberFormat="1" applyFont="1" applyBorder="1" applyAlignment="1">
      <alignment horizontal="right" vertical="center"/>
    </xf>
    <xf numFmtId="0" fontId="2" fillId="0" borderId="19" xfId="3" applyFont="1" applyBorder="1" applyAlignment="1">
      <alignment horizontal="left" vertical="center"/>
    </xf>
    <xf numFmtId="0" fontId="2" fillId="0" borderId="20" xfId="3" applyFont="1" applyBorder="1" applyAlignment="1">
      <alignment horizontal="left" vertical="center"/>
    </xf>
    <xf numFmtId="0" fontId="2" fillId="0" borderId="15" xfId="3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49" fontId="4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49" fontId="2" fillId="0" borderId="15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horizontal="fill" vertical="center" wrapText="1"/>
    </xf>
    <xf numFmtId="0" fontId="2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vertical="center"/>
    </xf>
    <xf numFmtId="1" fontId="0" fillId="0" borderId="12" xfId="3" applyNumberFormat="1" applyFont="1" applyBorder="1" applyAlignment="1">
      <alignment horizontal="right" vertical="center"/>
    </xf>
    <xf numFmtId="0" fontId="2" fillId="0" borderId="20" xfId="3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horizontal="left" vertical="center"/>
    </xf>
    <xf numFmtId="0" fontId="4" fillId="0" borderId="15" xfId="3" applyFont="1" applyBorder="1" applyAlignment="1">
      <alignment horizontal="left" vertical="center"/>
    </xf>
    <xf numFmtId="0" fontId="2" fillId="0" borderId="26" xfId="3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24" xfId="3" applyNumberFormat="1" applyFont="1" applyBorder="1" applyAlignment="1">
      <alignment horizontal="right" vertical="center"/>
    </xf>
    <xf numFmtId="0" fontId="4" fillId="2" borderId="36" xfId="3" applyFont="1" applyFill="1" applyBorder="1" applyAlignment="1">
      <alignment horizontal="left" vertical="center"/>
    </xf>
    <xf numFmtId="0" fontId="4" fillId="2" borderId="36" xfId="3" applyFont="1" applyFill="1" applyBorder="1" applyAlignment="1">
      <alignment horizontal="right" vertical="center"/>
    </xf>
    <xf numFmtId="1" fontId="4" fillId="2" borderId="36" xfId="3" applyNumberFormat="1" applyFont="1" applyFill="1" applyBorder="1" applyAlignment="1">
      <alignment horizontal="right" vertical="center"/>
    </xf>
    <xf numFmtId="0" fontId="0" fillId="0" borderId="12" xfId="3" applyFont="1" applyBorder="1" applyAlignment="1">
      <alignment horizontal="right" vertical="center"/>
    </xf>
    <xf numFmtId="0" fontId="4" fillId="0" borderId="19" xfId="3" applyFont="1" applyBorder="1" applyAlignment="1">
      <alignment horizontal="left" vertical="center"/>
    </xf>
    <xf numFmtId="0" fontId="2" fillId="0" borderId="26" xfId="3" applyFont="1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2" fillId="0" borderId="52" xfId="0" applyFont="1" applyBorder="1" applyAlignment="1">
      <alignment vertical="center"/>
    </xf>
    <xf numFmtId="1" fontId="2" fillId="0" borderId="7" xfId="3" applyNumberFormat="1" applyFont="1" applyBorder="1" applyAlignment="1">
      <alignment horizontal="right" vertical="center"/>
    </xf>
    <xf numFmtId="0" fontId="2" fillId="0" borderId="0" xfId="3" applyFont="1" applyAlignment="1">
      <alignment horizontal="left" vertical="center"/>
    </xf>
    <xf numFmtId="0" fontId="2" fillId="0" borderId="0" xfId="3" applyFont="1" applyAlignment="1">
      <alignment vertical="center"/>
    </xf>
    <xf numFmtId="0" fontId="19" fillId="0" borderId="0" xfId="0" applyFont="1"/>
    <xf numFmtId="0" fontId="8" fillId="0" borderId="0" xfId="2" applyFont="1"/>
    <xf numFmtId="0" fontId="8" fillId="0" borderId="0" xfId="2" applyFont="1" applyAlignment="1">
      <alignment horizontal="left" vertical="center"/>
    </xf>
    <xf numFmtId="0" fontId="8" fillId="0" borderId="0" xfId="0" applyFont="1"/>
    <xf numFmtId="0" fontId="18" fillId="0" borderId="0" xfId="0" applyFont="1"/>
    <xf numFmtId="0" fontId="19" fillId="5" borderId="55" xfId="0" applyFont="1" applyFill="1" applyBorder="1"/>
    <xf numFmtId="44" fontId="8" fillId="5" borderId="56" xfId="1" applyFont="1" applyFill="1" applyBorder="1" applyAlignment="1">
      <alignment horizontal="center"/>
    </xf>
    <xf numFmtId="44" fontId="8" fillId="5" borderId="56" xfId="1" applyFont="1" applyFill="1" applyBorder="1" applyAlignment="1"/>
    <xf numFmtId="44" fontId="8" fillId="5" borderId="57" xfId="1" applyFont="1" applyFill="1" applyBorder="1" applyAlignment="1"/>
    <xf numFmtId="44" fontId="8" fillId="5" borderId="58" xfId="1" applyFont="1" applyFill="1" applyBorder="1" applyAlignment="1">
      <alignment horizontal="center"/>
    </xf>
    <xf numFmtId="44" fontId="8" fillId="5" borderId="58" xfId="1" applyFont="1" applyFill="1" applyBorder="1" applyAlignment="1"/>
    <xf numFmtId="0" fontId="19" fillId="5" borderId="59" xfId="0" applyFont="1" applyFill="1" applyBorder="1"/>
    <xf numFmtId="44" fontId="8" fillId="5" borderId="60" xfId="1" applyFont="1" applyFill="1" applyBorder="1" applyAlignment="1">
      <alignment horizontal="center"/>
    </xf>
    <xf numFmtId="44" fontId="8" fillId="5" borderId="60" xfId="1" applyFont="1" applyFill="1" applyBorder="1" applyAlignment="1"/>
    <xf numFmtId="44" fontId="8" fillId="5" borderId="61" xfId="1" applyFont="1" applyFill="1" applyBorder="1" applyAlignment="1"/>
    <xf numFmtId="44" fontId="8" fillId="5" borderId="62" xfId="1" applyFont="1" applyFill="1" applyBorder="1" applyAlignment="1">
      <alignment horizontal="center"/>
    </xf>
    <xf numFmtId="44" fontId="8" fillId="5" borderId="62" xfId="1" applyFont="1" applyFill="1" applyBorder="1" applyAlignment="1"/>
    <xf numFmtId="0" fontId="8" fillId="0" borderId="59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8" xfId="0" applyFont="1" applyBorder="1" applyAlignment="1">
      <alignment horizontal="center"/>
    </xf>
    <xf numFmtId="0" fontId="8" fillId="0" borderId="69" xfId="0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  <xf numFmtId="3" fontId="8" fillId="0" borderId="70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3" fontId="19" fillId="0" borderId="0" xfId="0" applyNumberFormat="1" applyFont="1"/>
    <xf numFmtId="0" fontId="19" fillId="0" borderId="71" xfId="0" applyFont="1" applyBorder="1"/>
    <xf numFmtId="0" fontId="8" fillId="0" borderId="72" xfId="0" applyFont="1" applyBorder="1" applyAlignment="1">
      <alignment horizontal="center"/>
    </xf>
    <xf numFmtId="0" fontId="8" fillId="0" borderId="73" xfId="0" applyFont="1" applyBorder="1" applyAlignment="1">
      <alignment horizontal="center" vertical="center" wrapText="1"/>
    </xf>
    <xf numFmtId="3" fontId="8" fillId="0" borderId="74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3" fontId="8" fillId="0" borderId="0" xfId="0" applyNumberFormat="1" applyFont="1"/>
    <xf numFmtId="0" fontId="8" fillId="0" borderId="75" xfId="0" applyFont="1" applyBorder="1" applyAlignment="1">
      <alignment horizontal="center"/>
    </xf>
    <xf numFmtId="0" fontId="8" fillId="0" borderId="76" xfId="0" applyFont="1" applyBorder="1" applyAlignment="1">
      <alignment horizontal="center" vertical="center" wrapText="1"/>
    </xf>
    <xf numFmtId="3" fontId="8" fillId="0" borderId="7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 vertical="center" wrapText="1"/>
    </xf>
    <xf numFmtId="0" fontId="19" fillId="5" borderId="54" xfId="0" applyFont="1" applyFill="1" applyBorder="1"/>
    <xf numFmtId="0" fontId="22" fillId="5" borderId="54" xfId="0" applyFont="1" applyFill="1" applyBorder="1" applyAlignment="1">
      <alignment horizontal="center" vertical="center" wrapText="1"/>
    </xf>
    <xf numFmtId="44" fontId="8" fillId="5" borderId="77" xfId="1" applyFont="1" applyFill="1" applyBorder="1" applyAlignment="1">
      <alignment horizontal="center"/>
    </xf>
    <xf numFmtId="44" fontId="8" fillId="5" borderId="78" xfId="1" applyFont="1" applyFill="1" applyBorder="1" applyAlignment="1">
      <alignment horizontal="center"/>
    </xf>
    <xf numFmtId="0" fontId="19" fillId="5" borderId="77" xfId="0" applyFont="1" applyFill="1" applyBorder="1"/>
    <xf numFmtId="0" fontId="22" fillId="5" borderId="78" xfId="0" applyFont="1" applyFill="1" applyBorder="1" applyAlignment="1">
      <alignment horizontal="center" vertical="center" wrapText="1"/>
    </xf>
    <xf numFmtId="44" fontId="8" fillId="5" borderId="61" xfId="1" applyFont="1" applyFill="1" applyBorder="1" applyAlignment="1">
      <alignment horizontal="center"/>
    </xf>
    <xf numFmtId="44" fontId="8" fillId="5" borderId="78" xfId="1" applyFont="1" applyFill="1" applyBorder="1" applyAlignment="1"/>
    <xf numFmtId="44" fontId="8" fillId="5" borderId="63" xfId="1" applyFont="1" applyFill="1" applyBorder="1" applyAlignment="1">
      <alignment horizontal="center"/>
    </xf>
    <xf numFmtId="0" fontId="8" fillId="0" borderId="77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/>
    </xf>
    <xf numFmtId="0" fontId="8" fillId="0" borderId="81" xfId="0" applyFont="1" applyBorder="1" applyAlignment="1">
      <alignment horizontal="center" vertical="center" wrapText="1"/>
    </xf>
    <xf numFmtId="3" fontId="8" fillId="0" borderId="82" xfId="0" applyNumberFormat="1" applyFont="1" applyBorder="1" applyAlignment="1">
      <alignment horizontal="center" vertical="center" wrapText="1"/>
    </xf>
    <xf numFmtId="3" fontId="8" fillId="0" borderId="81" xfId="0" applyNumberFormat="1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3" fontId="8" fillId="0" borderId="73" xfId="0" applyNumberFormat="1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3" fontId="8" fillId="0" borderId="73" xfId="0" applyNumberFormat="1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8" fillId="0" borderId="86" xfId="0" applyFont="1" applyBorder="1" applyAlignment="1">
      <alignment horizontal="center" vertical="center" wrapText="1"/>
    </xf>
    <xf numFmtId="3" fontId="8" fillId="0" borderId="86" xfId="0" applyNumberFormat="1" applyFont="1" applyBorder="1" applyAlignment="1">
      <alignment horizontal="center" vertical="center" wrapText="1"/>
    </xf>
    <xf numFmtId="3" fontId="8" fillId="0" borderId="86" xfId="0" applyNumberFormat="1" applyFont="1" applyBorder="1" applyAlignment="1">
      <alignment horizontal="center"/>
    </xf>
    <xf numFmtId="0" fontId="8" fillId="0" borderId="87" xfId="0" applyFont="1" applyBorder="1" applyAlignment="1">
      <alignment horizontal="center" vertical="center" wrapText="1"/>
    </xf>
    <xf numFmtId="3" fontId="8" fillId="0" borderId="87" xfId="0" applyNumberFormat="1" applyFont="1" applyBorder="1" applyAlignment="1">
      <alignment horizontal="center" vertical="center" wrapText="1"/>
    </xf>
    <xf numFmtId="0" fontId="19" fillId="0" borderId="0" xfId="5" applyFont="1"/>
    <xf numFmtId="0" fontId="19" fillId="0" borderId="57" xfId="5" applyFont="1" applyBorder="1" applyAlignment="1">
      <alignment horizontal="left"/>
    </xf>
    <xf numFmtId="0" fontId="23" fillId="0" borderId="0" xfId="0" applyFont="1"/>
    <xf numFmtId="0" fontId="24" fillId="0" borderId="0" xfId="0" applyFont="1"/>
    <xf numFmtId="0" fontId="19" fillId="0" borderId="0" xfId="5" applyFont="1" applyAlignment="1">
      <alignment horizontal="left"/>
    </xf>
    <xf numFmtId="0" fontId="24" fillId="0" borderId="0" xfId="0" applyFont="1" applyAlignment="1">
      <alignment vertical="center"/>
    </xf>
    <xf numFmtId="0" fontId="19" fillId="0" borderId="0" xfId="3" applyFont="1" applyAlignment="1">
      <alignment horizontal="center" vertical="center"/>
    </xf>
    <xf numFmtId="3" fontId="24" fillId="0" borderId="0" xfId="0" applyNumberFormat="1" applyFont="1"/>
    <xf numFmtId="1" fontId="24" fillId="0" borderId="0" xfId="5" applyNumberFormat="1" applyFont="1"/>
    <xf numFmtId="3" fontId="8" fillId="0" borderId="0" xfId="0" applyNumberFormat="1" applyFont="1" applyAlignment="1">
      <alignment vertical="center"/>
    </xf>
    <xf numFmtId="0" fontId="8" fillId="0" borderId="88" xfId="3" applyFont="1" applyBorder="1" applyAlignment="1">
      <alignment horizontal="left"/>
    </xf>
    <xf numFmtId="49" fontId="2" fillId="0" borderId="46" xfId="0" applyNumberFormat="1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49" fontId="2" fillId="0" borderId="30" xfId="0" applyNumberFormat="1" applyFont="1" applyBorder="1" applyAlignment="1">
      <alignment horizontal="left" vertical="justify" wrapText="1"/>
    </xf>
    <xf numFmtId="49" fontId="2" fillId="0" borderId="31" xfId="0" applyNumberFormat="1" applyFont="1" applyBorder="1" applyAlignment="1">
      <alignment horizontal="left" vertical="justify" wrapText="1"/>
    </xf>
    <xf numFmtId="49" fontId="2" fillId="0" borderId="32" xfId="0" applyNumberFormat="1" applyFont="1" applyBorder="1" applyAlignment="1">
      <alignment horizontal="left" vertical="justify" wrapText="1"/>
    </xf>
    <xf numFmtId="0" fontId="2" fillId="0" borderId="33" xfId="0" applyFont="1" applyBorder="1" applyAlignment="1">
      <alignment horizontal="left" vertical="justify" wrapText="1"/>
    </xf>
    <xf numFmtId="49" fontId="2" fillId="0" borderId="28" xfId="0" applyNumberFormat="1" applyFont="1" applyBorder="1" applyAlignment="1">
      <alignment horizontal="left" vertical="justify" wrapText="1"/>
    </xf>
    <xf numFmtId="0" fontId="2" fillId="0" borderId="29" xfId="0" applyFont="1" applyBorder="1" applyAlignment="1">
      <alignment horizontal="left" vertical="justify" wrapText="1"/>
    </xf>
    <xf numFmtId="49" fontId="2" fillId="0" borderId="28" xfId="0" applyNumberFormat="1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49" fontId="2" fillId="0" borderId="42" xfId="0" applyNumberFormat="1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0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49" fontId="4" fillId="0" borderId="17" xfId="0" applyNumberFormat="1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vertical="center" wrapText="1"/>
    </xf>
    <xf numFmtId="49" fontId="2" fillId="0" borderId="12" xfId="0" applyNumberFormat="1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49" fontId="0" fillId="0" borderId="20" xfId="0" applyNumberFormat="1" applyBorder="1" applyAlignment="1">
      <alignment horizontal="left" vertical="justify" wrapText="1"/>
    </xf>
    <xf numFmtId="0" fontId="0" fillId="0" borderId="15" xfId="0" applyBorder="1" applyAlignment="1">
      <alignment horizontal="left" vertical="justify" wrapText="1"/>
    </xf>
    <xf numFmtId="49" fontId="4" fillId="0" borderId="19" xfId="0" applyNumberFormat="1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7" fillId="0" borderId="12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4" xfId="0" applyFont="1" applyBorder="1" applyAlignment="1">
      <alignment horizontal="left" vertical="center" wrapText="1"/>
    </xf>
    <xf numFmtId="0" fontId="15" fillId="3" borderId="14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3" fontId="4" fillId="0" borderId="11" xfId="0" applyNumberFormat="1" applyFont="1" applyBorder="1" applyAlignment="1">
      <alignment horizontal="left" vertical="center" wrapText="1"/>
    </xf>
    <xf numFmtId="3" fontId="4" fillId="0" borderId="13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wrapText="1"/>
    </xf>
    <xf numFmtId="1" fontId="2" fillId="0" borderId="12" xfId="5" applyNumberFormat="1" applyBorder="1" applyAlignment="1">
      <alignment horizontal="left" vertical="center"/>
    </xf>
    <xf numFmtId="1" fontId="2" fillId="0" borderId="12" xfId="5" applyNumberFormat="1" applyBorder="1" applyAlignment="1">
      <alignment horizontal="left" vertical="center" wrapText="1"/>
    </xf>
    <xf numFmtId="1" fontId="2" fillId="0" borderId="14" xfId="5" applyNumberFormat="1" applyBorder="1" applyAlignment="1">
      <alignment horizontal="left" vertical="center" wrapText="1"/>
    </xf>
    <xf numFmtId="1" fontId="2" fillId="0" borderId="15" xfId="5" applyNumberFormat="1" applyBorder="1" applyAlignment="1">
      <alignment horizontal="left" vertical="center" wrapText="1"/>
    </xf>
    <xf numFmtId="0" fontId="4" fillId="0" borderId="12" xfId="3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vertical="center" wrapText="1"/>
    </xf>
    <xf numFmtId="49" fontId="18" fillId="2" borderId="34" xfId="0" applyNumberFormat="1" applyFont="1" applyFill="1" applyBorder="1" applyAlignment="1">
      <alignment horizontal="left" vertical="center" wrapText="1"/>
    </xf>
    <xf numFmtId="49" fontId="18" fillId="2" borderId="35" xfId="0" applyNumberFormat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3" fontId="4" fillId="0" borderId="11" xfId="0" applyNumberFormat="1" applyFont="1" applyBorder="1" applyAlignment="1">
      <alignment vertical="center" wrapText="1"/>
    </xf>
    <xf numFmtId="3" fontId="4" fillId="0" borderId="13" xfId="0" applyNumberFormat="1" applyFont="1" applyBorder="1" applyAlignment="1">
      <alignment vertical="center" wrapText="1"/>
    </xf>
    <xf numFmtId="0" fontId="2" fillId="0" borderId="12" xfId="3" applyFont="1" applyBorder="1" applyAlignment="1">
      <alignment horizontal="left" vertical="center" wrapText="1"/>
    </xf>
    <xf numFmtId="0" fontId="2" fillId="0" borderId="14" xfId="3" applyFont="1" applyBorder="1" applyAlignment="1">
      <alignment vertical="center" wrapText="1"/>
    </xf>
    <xf numFmtId="0" fontId="2" fillId="0" borderId="15" xfId="3" applyFont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9" fontId="2" fillId="0" borderId="14" xfId="0" applyNumberFormat="1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justify" wrapText="1"/>
    </xf>
    <xf numFmtId="49" fontId="8" fillId="2" borderId="34" xfId="0" applyNumberFormat="1" applyFont="1" applyFill="1" applyBorder="1" applyAlignment="1">
      <alignment horizontal="left" vertical="center" wrapText="1"/>
    </xf>
    <xf numFmtId="49" fontId="8" fillId="2" borderId="35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0" fillId="3" borderId="14" xfId="0" applyFill="1" applyBorder="1" applyAlignment="1">
      <alignment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0" fontId="4" fillId="0" borderId="11" xfId="3" applyFont="1" applyBorder="1" applyAlignment="1">
      <alignment horizontal="left" vertical="center" wrapText="1"/>
    </xf>
    <xf numFmtId="0" fontId="4" fillId="0" borderId="13" xfId="3" applyFont="1" applyBorder="1" applyAlignment="1">
      <alignment horizontal="left" vertical="center" wrapText="1"/>
    </xf>
    <xf numFmtId="0" fontId="2" fillId="0" borderId="12" xfId="3" applyFont="1" applyBorder="1" applyAlignment="1">
      <alignment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0" fillId="0" borderId="3" xfId="3" applyFont="1" applyBorder="1" applyAlignment="1">
      <alignment horizontal="center" vertical="center" wrapText="1"/>
    </xf>
    <xf numFmtId="0" fontId="0" fillId="0" borderId="6" xfId="3" applyFont="1" applyBorder="1" applyAlignment="1">
      <alignment horizontal="center" vertical="center" wrapText="1"/>
    </xf>
    <xf numFmtId="0" fontId="2" fillId="0" borderId="53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5" xfId="3" applyFont="1" applyBorder="1" applyAlignment="1">
      <alignment horizontal="left" vertical="center" wrapText="1"/>
    </xf>
    <xf numFmtId="0" fontId="20" fillId="0" borderId="2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11" xfId="3" applyFont="1" applyBorder="1" applyAlignment="1">
      <alignment horizontal="left" vertical="center" wrapText="1"/>
    </xf>
    <xf numFmtId="0" fontId="2" fillId="0" borderId="13" xfId="3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49" fontId="21" fillId="2" borderId="34" xfId="0" applyNumberFormat="1" applyFont="1" applyFill="1" applyBorder="1" applyAlignment="1">
      <alignment horizontal="left" vertical="center" wrapText="1"/>
    </xf>
    <xf numFmtId="49" fontId="21" fillId="2" borderId="35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12" fillId="0" borderId="15" xfId="0" applyFont="1" applyBorder="1" applyAlignment="1">
      <alignment vertical="center" wrapText="1"/>
    </xf>
    <xf numFmtId="0" fontId="18" fillId="2" borderId="48" xfId="0" applyFont="1" applyFill="1" applyBorder="1" applyAlignment="1">
      <alignment horizontal="left" vertical="center" wrapText="1"/>
    </xf>
    <xf numFmtId="0" fontId="18" fillId="2" borderId="49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44" fontId="22" fillId="5" borderId="55" xfId="1" applyFont="1" applyFill="1" applyBorder="1" applyAlignment="1">
      <alignment horizontal="center"/>
    </xf>
    <xf numFmtId="44" fontId="22" fillId="5" borderId="59" xfId="1" applyFont="1" applyFill="1" applyBorder="1" applyAlignment="1">
      <alignment horizontal="center"/>
    </xf>
    <xf numFmtId="44" fontId="8" fillId="5" borderId="77" xfId="1" applyFont="1" applyFill="1" applyBorder="1" applyAlignment="1">
      <alignment horizontal="center"/>
    </xf>
    <xf numFmtId="44" fontId="8" fillId="5" borderId="78" xfId="1" applyFont="1" applyFill="1" applyBorder="1" applyAlignment="1">
      <alignment horizontal="center"/>
    </xf>
    <xf numFmtId="44" fontId="8" fillId="5" borderId="79" xfId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89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9" fillId="2" borderId="36" xfId="3" applyFont="1" applyFill="1" applyBorder="1" applyAlignment="1">
      <alignment horizontal="right" vertical="center"/>
    </xf>
    <xf numFmtId="1" fontId="0" fillId="0" borderId="0" xfId="0" applyNumberFormat="1" applyAlignment="1">
      <alignment vertical="center"/>
    </xf>
    <xf numFmtId="0" fontId="25" fillId="0" borderId="0" xfId="2" applyFont="1"/>
    <xf numFmtId="0" fontId="26" fillId="0" borderId="0" xfId="0" applyFont="1"/>
    <xf numFmtId="0" fontId="12" fillId="0" borderId="0" xfId="0" applyFont="1"/>
    <xf numFmtId="0" fontId="25" fillId="0" borderId="0" xfId="2" applyFont="1" applyAlignment="1">
      <alignment horizontal="left"/>
    </xf>
    <xf numFmtId="0" fontId="25" fillId="0" borderId="0" xfId="0" applyFont="1"/>
    <xf numFmtId="0" fontId="4" fillId="0" borderId="0" xfId="0" applyFont="1" applyAlignment="1">
      <alignment horizontal="center"/>
    </xf>
    <xf numFmtId="0" fontId="25" fillId="5" borderId="90" xfId="0" applyFont="1" applyFill="1" applyBorder="1"/>
    <xf numFmtId="0" fontId="25" fillId="5" borderId="90" xfId="0" applyFont="1" applyFill="1" applyBorder="1" applyAlignment="1">
      <alignment horizontal="center"/>
    </xf>
    <xf numFmtId="0" fontId="25" fillId="5" borderId="90" xfId="0" applyFont="1" applyFill="1" applyBorder="1" applyAlignment="1">
      <alignment horizontal="center" wrapText="1"/>
    </xf>
    <xf numFmtId="3" fontId="25" fillId="5" borderId="90" xfId="0" applyNumberFormat="1" applyFont="1" applyFill="1" applyBorder="1" applyAlignment="1">
      <alignment horizontal="center" wrapText="1"/>
    </xf>
    <xf numFmtId="3" fontId="25" fillId="5" borderId="90" xfId="0" applyNumberFormat="1" applyFont="1" applyFill="1" applyBorder="1" applyAlignment="1">
      <alignment horizontal="center"/>
    </xf>
    <xf numFmtId="3" fontId="25" fillId="5" borderId="90" xfId="0" applyNumberFormat="1" applyFont="1" applyFill="1" applyBorder="1"/>
    <xf numFmtId="3" fontId="26" fillId="5" borderId="90" xfId="0" applyNumberFormat="1" applyFont="1" applyFill="1" applyBorder="1"/>
    <xf numFmtId="0" fontId="25" fillId="0" borderId="81" xfId="0" applyFont="1" applyBorder="1" applyAlignment="1">
      <alignment horizontal="center"/>
    </xf>
    <xf numFmtId="0" fontId="25" fillId="0" borderId="82" xfId="0" applyFont="1" applyBorder="1" applyAlignment="1">
      <alignment horizontal="center" vertical="center" wrapText="1"/>
    </xf>
    <xf numFmtId="3" fontId="25" fillId="0" borderId="91" xfId="0" applyNumberFormat="1" applyFont="1" applyBorder="1" applyAlignment="1">
      <alignment horizontal="center" vertical="center" wrapText="1"/>
    </xf>
    <xf numFmtId="3" fontId="25" fillId="0" borderId="82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/>
    </xf>
    <xf numFmtId="0" fontId="25" fillId="0" borderId="73" xfId="0" applyFont="1" applyBorder="1" applyAlignment="1">
      <alignment horizontal="center" vertical="center" wrapText="1"/>
    </xf>
    <xf numFmtId="3" fontId="25" fillId="0" borderId="16" xfId="0" applyNumberFormat="1" applyFont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/>
    </xf>
    <xf numFmtId="0" fontId="25" fillId="5" borderId="73" xfId="0" applyFont="1" applyFill="1" applyBorder="1" applyAlignment="1">
      <alignment horizontal="center" vertical="center" wrapText="1"/>
    </xf>
    <xf numFmtId="3" fontId="25" fillId="5" borderId="73" xfId="0" applyNumberFormat="1" applyFont="1" applyFill="1" applyBorder="1" applyAlignment="1">
      <alignment horizontal="center" vertical="center" wrapText="1"/>
    </xf>
  </cellXfs>
  <cellStyles count="7">
    <cellStyle name="Currency" xfId="1" builtinId="4"/>
    <cellStyle name="Normal" xfId="0" builtinId="0"/>
    <cellStyle name="Normal 3" xfId="6" xr:uid="{23D6EF7E-0D2B-4E61-8FAD-815C1CD4DEA5}"/>
    <cellStyle name="Normal_F 07" xfId="2" xr:uid="{5A4B5B83-0CE2-480E-9DEE-8E0D521C2C5F}"/>
    <cellStyle name="Normal_mach31" xfId="5" xr:uid="{CE0063F2-0689-4FE4-A7E7-AC8C90DCDF4D}"/>
    <cellStyle name="Normal_Machete buget 99" xfId="3" xr:uid="{82942CBC-C200-45B3-AF7A-F3464C017546}"/>
    <cellStyle name="Normal_VAC 1b" xfId="4" xr:uid="{C7FA8751-A11A-4C73-9E77-5BFCBBEE5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14305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4DFB5144-939D-4473-B8A9-3DB6FE94B8E0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644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14305</xdr:rowOff>
    </xdr:to>
    <xdr:sp macro="" textlink="" fLocksText="0">
      <xdr:nvSpPr>
        <xdr:cNvPr id="3" name="Text Box 3">
          <a:extLst>
            <a:ext uri="{FF2B5EF4-FFF2-40B4-BE49-F238E27FC236}">
              <a16:creationId xmlns:a16="http://schemas.microsoft.com/office/drawing/2014/main" id="{4B29DED5-63C4-4726-A3F3-9C8C2CBEF62E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644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10/01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14305</xdr:rowOff>
    </xdr:to>
    <xdr:sp macro="" textlink="" fLocksText="0">
      <xdr:nvSpPr>
        <xdr:cNvPr id="4" name="Text Box 3">
          <a:extLst>
            <a:ext uri="{FF2B5EF4-FFF2-40B4-BE49-F238E27FC236}">
              <a16:creationId xmlns:a16="http://schemas.microsoft.com/office/drawing/2014/main" id="{E5140817-5D27-4489-9EB7-C4E3717C9235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644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14305</xdr:rowOff>
    </xdr:to>
    <xdr:sp macro="" textlink="" fLocksText="0">
      <xdr:nvSpPr>
        <xdr:cNvPr id="5" name="Text Box 3">
          <a:extLst>
            <a:ext uri="{FF2B5EF4-FFF2-40B4-BE49-F238E27FC236}">
              <a16:creationId xmlns:a16="http://schemas.microsoft.com/office/drawing/2014/main" id="{433379CA-8DAF-497E-9932-04C712312ACC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644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14305</xdr:rowOff>
    </xdr:to>
    <xdr:sp macro="" textlink="" fLocksText="0">
      <xdr:nvSpPr>
        <xdr:cNvPr id="6" name="Text Box 3">
          <a:extLst>
            <a:ext uri="{FF2B5EF4-FFF2-40B4-BE49-F238E27FC236}">
              <a16:creationId xmlns:a16="http://schemas.microsoft.com/office/drawing/2014/main" id="{BCFFE5F0-F67E-4978-9947-7DE4896F5293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644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10/01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952542</xdr:colOff>
      <xdr:row>3</xdr:row>
      <xdr:rowOff>16122</xdr:rowOff>
    </xdr:to>
    <xdr:sp macro="" textlink="" fLocksText="0">
      <xdr:nvSpPr>
        <xdr:cNvPr id="7" name="Text Box 3">
          <a:extLst>
            <a:ext uri="{FF2B5EF4-FFF2-40B4-BE49-F238E27FC236}">
              <a16:creationId xmlns:a16="http://schemas.microsoft.com/office/drawing/2014/main" id="{C16E6BE5-CDBE-4ACE-8C0D-2043E442B5F7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952103" cy="266312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1 </a:t>
          </a:r>
          <a:endParaRPr lang="ro-R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14305</xdr:rowOff>
    </xdr:to>
    <xdr:sp macro="" textlink="" fLocksText="0">
      <xdr:nvSpPr>
        <xdr:cNvPr id="8" name="Text Box 3">
          <a:extLst>
            <a:ext uri="{FF2B5EF4-FFF2-40B4-BE49-F238E27FC236}">
              <a16:creationId xmlns:a16="http://schemas.microsoft.com/office/drawing/2014/main" id="{35329C85-9B10-46F5-B0B4-94604B2F8390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644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14305</xdr:rowOff>
    </xdr:to>
    <xdr:sp macro="" textlink="" fLocksText="0">
      <xdr:nvSpPr>
        <xdr:cNvPr id="9" name="Text Box 3">
          <a:extLst>
            <a:ext uri="{FF2B5EF4-FFF2-40B4-BE49-F238E27FC236}">
              <a16:creationId xmlns:a16="http://schemas.microsoft.com/office/drawing/2014/main" id="{F227FF37-B7AD-4566-99B0-C30C2492DEA0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644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10/01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14305</xdr:rowOff>
    </xdr:to>
    <xdr:sp macro="" textlink="" fLocksText="0">
      <xdr:nvSpPr>
        <xdr:cNvPr id="10" name="Text Box 3">
          <a:extLst>
            <a:ext uri="{FF2B5EF4-FFF2-40B4-BE49-F238E27FC236}">
              <a16:creationId xmlns:a16="http://schemas.microsoft.com/office/drawing/2014/main" id="{558AC3B1-2845-49E0-BE48-B2402CE49C87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644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14305</xdr:rowOff>
    </xdr:to>
    <xdr:sp macro="" textlink="" fLocksText="0">
      <xdr:nvSpPr>
        <xdr:cNvPr id="11" name="Text Box 3">
          <a:extLst>
            <a:ext uri="{FF2B5EF4-FFF2-40B4-BE49-F238E27FC236}">
              <a16:creationId xmlns:a16="http://schemas.microsoft.com/office/drawing/2014/main" id="{C6D70264-21D3-4A59-B769-388B1F2B8AD4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644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14305</xdr:rowOff>
    </xdr:to>
    <xdr:sp macro="" textlink="" fLocksText="0">
      <xdr:nvSpPr>
        <xdr:cNvPr id="12" name="Text Box 3">
          <a:extLst>
            <a:ext uri="{FF2B5EF4-FFF2-40B4-BE49-F238E27FC236}">
              <a16:creationId xmlns:a16="http://schemas.microsoft.com/office/drawing/2014/main" id="{2AD6F631-66EF-4CA1-BD96-8D25686F4D0D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6449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10/01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952542</xdr:colOff>
      <xdr:row>3</xdr:row>
      <xdr:rowOff>16122</xdr:rowOff>
    </xdr:to>
    <xdr:sp macro="" textlink="" fLocksText="0">
      <xdr:nvSpPr>
        <xdr:cNvPr id="13" name="Text Box 3">
          <a:extLst>
            <a:ext uri="{FF2B5EF4-FFF2-40B4-BE49-F238E27FC236}">
              <a16:creationId xmlns:a16="http://schemas.microsoft.com/office/drawing/2014/main" id="{96434420-4B4E-4A68-AF2D-23C2AA1273C4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952103" cy="266312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1 </a:t>
          </a:r>
          <a:endParaRPr lang="ro-R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4689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6B70A3CE-EDCB-47D3-989A-140B8BB7E1B8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5487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4689</xdr:rowOff>
    </xdr:to>
    <xdr:sp macro="" textlink="" fLocksText="0">
      <xdr:nvSpPr>
        <xdr:cNvPr id="3" name="Text Box 3">
          <a:extLst>
            <a:ext uri="{FF2B5EF4-FFF2-40B4-BE49-F238E27FC236}">
              <a16:creationId xmlns:a16="http://schemas.microsoft.com/office/drawing/2014/main" id="{AC2B053A-9206-4020-84AC-49514AE4D2C9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5487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10/01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949035</xdr:colOff>
      <xdr:row>3</xdr:row>
      <xdr:rowOff>331</xdr:rowOff>
    </xdr:to>
    <xdr:sp macro="" textlink="" fLocksText="0">
      <xdr:nvSpPr>
        <xdr:cNvPr id="4" name="Text Box 3">
          <a:extLst>
            <a:ext uri="{FF2B5EF4-FFF2-40B4-BE49-F238E27FC236}">
              <a16:creationId xmlns:a16="http://schemas.microsoft.com/office/drawing/2014/main" id="{5B9EF6F4-D542-4835-96C5-62D2BEA22EF8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948596" cy="250521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2</a:t>
          </a:r>
          <a:endParaRPr lang="ro-R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4689</xdr:rowOff>
    </xdr:to>
    <xdr:sp macro="" textlink="" fLocksText="0">
      <xdr:nvSpPr>
        <xdr:cNvPr id="5" name="Text Box 3">
          <a:extLst>
            <a:ext uri="{FF2B5EF4-FFF2-40B4-BE49-F238E27FC236}">
              <a16:creationId xmlns:a16="http://schemas.microsoft.com/office/drawing/2014/main" id="{7F60D84D-111D-4E1F-B6BA-58D254840753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5487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573930</xdr:colOff>
      <xdr:row>3</xdr:row>
      <xdr:rowOff>4689</xdr:rowOff>
    </xdr:to>
    <xdr:sp macro="" textlink="" fLocksText="0">
      <xdr:nvSpPr>
        <xdr:cNvPr id="6" name="Text Box 3">
          <a:extLst>
            <a:ext uri="{FF2B5EF4-FFF2-40B4-BE49-F238E27FC236}">
              <a16:creationId xmlns:a16="http://schemas.microsoft.com/office/drawing/2014/main" id="{203B96AF-7120-4111-83A8-5B6566B6D8C6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573491" cy="25487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10/01</a:t>
          </a:r>
        </a:p>
      </xdr:txBody>
    </xdr:sp>
    <xdr:clientData/>
  </xdr:twoCellAnchor>
  <xdr:twoCellAnchor>
    <xdr:from>
      <xdr:col>2</xdr:col>
      <xdr:colOff>439</xdr:colOff>
      <xdr:row>2</xdr:row>
      <xdr:rowOff>22860</xdr:rowOff>
    </xdr:from>
    <xdr:to>
      <xdr:col>2</xdr:col>
      <xdr:colOff>949035</xdr:colOff>
      <xdr:row>3</xdr:row>
      <xdr:rowOff>331</xdr:rowOff>
    </xdr:to>
    <xdr:sp macro="" textlink="" fLocksText="0">
      <xdr:nvSpPr>
        <xdr:cNvPr id="7" name="Text Box 3">
          <a:extLst>
            <a:ext uri="{FF2B5EF4-FFF2-40B4-BE49-F238E27FC236}">
              <a16:creationId xmlns:a16="http://schemas.microsoft.com/office/drawing/2014/main" id="{29887F72-6CED-4EF0-A91D-AFFC11B4EAE1}"/>
            </a:ext>
          </a:extLst>
        </xdr:cNvPr>
        <xdr:cNvSpPr txBox="1">
          <a:spLocks noChangeArrowheads="1"/>
        </xdr:cNvSpPr>
      </xdr:nvSpPr>
      <xdr:spPr bwMode="auto">
        <a:xfrm>
          <a:off x="717989" y="353060"/>
          <a:ext cx="948596" cy="250521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1 </a:t>
          </a:r>
          <a:endParaRPr lang="ro-R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10362068-4AB4-4152-95CA-EBD7065D0BAC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673100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C9400E5A-4837-4D9F-93B5-7A117618D66F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265430</xdr:colOff>
      <xdr:row>3</xdr:row>
      <xdr:rowOff>1270</xdr:rowOff>
    </xdr:from>
    <xdr:to>
      <xdr:col>0</xdr:col>
      <xdr:colOff>268746</xdr:colOff>
      <xdr:row>4</xdr:row>
      <xdr:rowOff>0</xdr:rowOff>
    </xdr:to>
    <xdr:sp macro="" textlink="" fLocksText="0">
      <xdr:nvSpPr>
        <xdr:cNvPr id="5" name="Text Box 5">
          <a:extLst>
            <a:ext uri="{FF2B5EF4-FFF2-40B4-BE49-F238E27FC236}">
              <a16:creationId xmlns:a16="http://schemas.microsoft.com/office/drawing/2014/main" id="{583153CD-2F96-4101-A0E0-245A0AF88F3E}"/>
            </a:ext>
          </a:extLst>
        </xdr:cNvPr>
        <xdr:cNvSpPr txBox="1">
          <a:spLocks noChangeArrowheads="1"/>
        </xdr:cNvSpPr>
      </xdr:nvSpPr>
      <xdr:spPr bwMode="auto">
        <a:xfrm>
          <a:off x="265430" y="534670"/>
          <a:ext cx="3316" cy="214789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endParaRPr lang="ro-RO" sz="11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C6B6A289-7C5C-4A4F-A440-9EE59031117D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5E08B848-B504-4A7D-ABFA-DD7692D13408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C3AD27B8-794F-499D-9AC0-82094375C18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11CB32EF-EFB8-4361-ADAD-715330C4142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10FE44EC-0B01-490E-966D-CCB8C2396B6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4950F27C-9FDD-46CC-AFF2-288E57F93E9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639BA602-4578-4190-BA6B-D77B89A5ECB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E7627C89-0301-4772-8A1D-1BAB00045FD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32428095-7162-4F7E-9CAD-6A7EE4003CD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id="{8FD69CC2-448C-4C0C-8A71-808C2771B20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FA6C39FA-4D8F-4EB2-B9F1-39B3DEA6433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3421A163-02E5-475A-8998-D178B361222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7154C795-DCAC-4E98-B77E-D9B4B4FB78C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BFF612AF-4B41-4690-8B8F-E958537C624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A12F918D-2EFC-4B5D-9A29-E1B4AFB2999F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AB64CFA2-32A1-4D8A-9399-0B6179A86AA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51A0776C-E7F3-4CF4-A6A2-7521B390B8B6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9CD340F6-548C-4CB4-BCED-0DD27E8EC23D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159EE606-6B93-44B8-8A9F-A5D2B034B81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AEE0B53B-7964-4CAF-930D-8BE63B79032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88F0016D-B15D-4FED-A7C5-C77BCC501AC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400A6B43-2C2C-49DB-B778-6F87FCEA039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68C6BFD2-492D-4C40-A3A9-B96388A63DB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D6FE4CFE-7191-4226-8B0C-2696153626A5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8FFD3C34-1B11-41F6-BB34-C173D44E83B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69A6E0FE-69FD-44AF-A8F5-27FD0BABAB0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1070A2F0-3D8D-4CC2-9ABA-8325401D70F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DE0ED1A7-4E86-4FA4-8681-E8532376463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20EE4CAC-F786-4C1E-81F5-111E0AA18C4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id="{C362CCF6-26DE-4D9D-9B82-1F0B4E4BDE2B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36" name="Line 4">
          <a:extLst>
            <a:ext uri="{FF2B5EF4-FFF2-40B4-BE49-F238E27FC236}">
              <a16:creationId xmlns:a16="http://schemas.microsoft.com/office/drawing/2014/main" id="{EED0C16A-9386-405A-9AE8-0D894780243F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37" name="Line 4">
          <a:extLst>
            <a:ext uri="{FF2B5EF4-FFF2-40B4-BE49-F238E27FC236}">
              <a16:creationId xmlns:a16="http://schemas.microsoft.com/office/drawing/2014/main" id="{9C2E4F31-BE64-429F-8C0F-4C5CD3F03B0F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1737E52D-9F4F-4BB1-AD59-4D2B965EAD2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3F833E7C-B5E6-47F1-A2E6-0EC72A5F358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157CA888-17E6-4BA0-9068-3804D76539D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DDF36F6A-3525-4766-83E0-A6E379E5B6F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2BA593C2-3CF3-4A90-9BBD-1823D56A08E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id="{242BA15C-AEDD-4D7F-8A8E-146877EB663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B4154475-FE9B-4386-9BCF-76EB7939F93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A11D6697-758D-435D-878E-01296939F61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1973F050-DA03-45E2-95EA-C8B58907373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3A8019FC-E83E-49E5-8E3F-E7E2308B838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0DE44D40-F984-4CB7-A552-97C88E39F42D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34E1902F-1FB1-49CF-897B-4850BFC670EA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id="{919B6710-3BFB-47E8-8CA1-813CDF78CD7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18D80EE1-FA59-4D6A-933E-F72FABD2B445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AA842663-983E-4ACB-85A7-E8894972D5D5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69CEA308-0154-4F2E-A1F0-4F21409E4F59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2F7E0B90-193F-425B-A1DF-5EC2D5FA56B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1DE0AD8A-7794-42FB-9302-2CA51C290EA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id="{42819BF2-49ED-4B33-92B1-21C173EF189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0E5F6E76-C811-429D-9CE7-EA4503FD2CF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C2AB19C3-8311-458F-BE54-9A0FAEAB434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D807B1B3-8482-438C-965D-E336BD774016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BEC63074-A2D8-4815-8782-1A4D126C695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A45679FE-F614-4581-94D5-2D1F2192522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294188BE-69C4-4589-BEB1-6D76F3F9473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id="{73BB04F7-B59E-426F-9136-80B3EF1E59D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3237EEBF-271F-4289-896C-6A328103A7C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id="{789AEF24-7759-45A9-B0C7-9CFD9E56B007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66" name="Line 4">
          <a:extLst>
            <a:ext uri="{FF2B5EF4-FFF2-40B4-BE49-F238E27FC236}">
              <a16:creationId xmlns:a16="http://schemas.microsoft.com/office/drawing/2014/main" id="{A4CEE1DD-8479-4B1E-847A-C6A42C7A2287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67" name="Line 4">
          <a:extLst>
            <a:ext uri="{FF2B5EF4-FFF2-40B4-BE49-F238E27FC236}">
              <a16:creationId xmlns:a16="http://schemas.microsoft.com/office/drawing/2014/main" id="{FB0C7265-0210-4F48-8840-C1563B01EDE5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AA14D69D-311B-42D3-A4D4-1C4B6E51D79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BF3844F6-4EA6-47E3-80F7-946C23FBEB4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0" name="Text Box 5">
          <a:extLst>
            <a:ext uri="{FF2B5EF4-FFF2-40B4-BE49-F238E27FC236}">
              <a16:creationId xmlns:a16="http://schemas.microsoft.com/office/drawing/2014/main" id="{7761E28B-11FE-49F8-9872-0C6F84DB2EF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id="{3363AF22-4812-4D03-8E50-748C624E19B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92C03343-BCBF-41B2-9A51-F9AEEEDE486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C3A03AC4-92DD-499C-A71C-BE30A9C4941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4" name="Text Box 5">
          <a:extLst>
            <a:ext uri="{FF2B5EF4-FFF2-40B4-BE49-F238E27FC236}">
              <a16:creationId xmlns:a16="http://schemas.microsoft.com/office/drawing/2014/main" id="{399A74EC-70A5-4FE2-B9B3-E383E1C477C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B705E668-4B74-4B95-9C6B-6F659B8327A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4B743C96-E45A-4FD7-A619-3BCCAE81E89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8A5CAAA-A9A9-4692-9F47-895413DEE35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D6695526-3A5D-4A5B-878C-02048BD63D5D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id="{9D18BAB8-5E00-47C1-9331-E817F87B426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32DD483F-95F4-4C19-B635-DD00DC7AA1D6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81CAED8F-DAAC-4E44-8457-6C91A009C905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C385C832-4B06-4CBB-B73F-471ED1B874B3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DE0D2191-A47F-4E2A-9841-F73249621520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34753C69-DAEC-4F96-A6E5-3E744B4916D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BD5D9E31-5F58-4407-9ECC-EADF85B166C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C24A26E3-E14C-45CF-9769-2BE41384BFF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EA15713F-3589-4A3D-8658-BD4EDAA0D77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AAF0A8C0-07EC-42CF-938A-84FD6DC3798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220B93E3-B9EF-4B9A-B7F7-CD96455D8591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2622E790-1F19-4D0A-B954-475F1D78469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1" name="Text Box 5">
          <a:extLst>
            <a:ext uri="{FF2B5EF4-FFF2-40B4-BE49-F238E27FC236}">
              <a16:creationId xmlns:a16="http://schemas.microsoft.com/office/drawing/2014/main" id="{2DDD957C-A190-4082-94B7-EB435B56E25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id="{4392C514-2309-4F10-B65E-A2A12148A44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id="{E50CE9D1-31D8-4355-998D-4A70B96ABD9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F4A3D6EE-554A-4850-9B61-F7AE96875AB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95" name="Text Box 5">
          <a:extLst>
            <a:ext uri="{FF2B5EF4-FFF2-40B4-BE49-F238E27FC236}">
              <a16:creationId xmlns:a16="http://schemas.microsoft.com/office/drawing/2014/main" id="{7331316F-BB61-413D-8E6B-5D182633874D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96" name="Line 4">
          <a:extLst>
            <a:ext uri="{FF2B5EF4-FFF2-40B4-BE49-F238E27FC236}">
              <a16:creationId xmlns:a16="http://schemas.microsoft.com/office/drawing/2014/main" id="{338254EE-7AA7-4E14-B41D-2476EA88AB4F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97" name="Line 4">
          <a:extLst>
            <a:ext uri="{FF2B5EF4-FFF2-40B4-BE49-F238E27FC236}">
              <a16:creationId xmlns:a16="http://schemas.microsoft.com/office/drawing/2014/main" id="{4A3B01CB-102E-4BF7-8125-9F8C6DEC0C63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3483364-F6AD-45EE-94AF-E556E3F071B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CDBCF852-68CB-4742-AC19-BC41AA2A1F0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12C90CF2-B77E-473A-9174-6B0F212580C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01" name="Text Box 5">
          <a:extLst>
            <a:ext uri="{FF2B5EF4-FFF2-40B4-BE49-F238E27FC236}">
              <a16:creationId xmlns:a16="http://schemas.microsoft.com/office/drawing/2014/main" id="{60F04905-B20F-40D7-B8F2-5D78BFFCB08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3DCEAE9D-78B9-4B51-995D-EB8F5317748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03" name="Text Box 5">
          <a:extLst>
            <a:ext uri="{FF2B5EF4-FFF2-40B4-BE49-F238E27FC236}">
              <a16:creationId xmlns:a16="http://schemas.microsoft.com/office/drawing/2014/main" id="{77D8DFC0-69D2-4A15-A55A-81F023AD6DF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93E7B524-73A3-4D50-987D-0A07AB1D424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97AC7F05-DC35-45CA-BD67-C274FFAC15E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8B058CE2-E8D2-47F2-83D1-CCD7093B791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72A4CA74-5C2D-47B9-92CC-DD55D29E648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108" name="Text Box 5">
          <a:extLst>
            <a:ext uri="{FF2B5EF4-FFF2-40B4-BE49-F238E27FC236}">
              <a16:creationId xmlns:a16="http://schemas.microsoft.com/office/drawing/2014/main" id="{CD8C9A0D-6ECD-4A9D-88D6-776C81A3F2D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id="{5657F66C-FB1B-4799-BB35-CE5A13BE82FD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110" name="Text Box 5">
          <a:extLst>
            <a:ext uri="{FF2B5EF4-FFF2-40B4-BE49-F238E27FC236}">
              <a16:creationId xmlns:a16="http://schemas.microsoft.com/office/drawing/2014/main" id="{4C30A488-4C04-4FDA-9FAF-6ADCEE76B81D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EC9A8A1C-A364-4958-A230-5F682BE27DCF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id="{1764C894-0FFF-48CA-B441-AD518B34D6F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315845E-E86C-4BC4-BA5D-4B3440362D69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797DA434-195E-4A51-A345-D6A0DA126C7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15" name="Text Box 5">
          <a:extLst>
            <a:ext uri="{FF2B5EF4-FFF2-40B4-BE49-F238E27FC236}">
              <a16:creationId xmlns:a16="http://schemas.microsoft.com/office/drawing/2014/main" id="{353672AA-68FD-45FD-BFDF-421E2F039EA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16" name="Text Box 5">
          <a:extLst>
            <a:ext uri="{FF2B5EF4-FFF2-40B4-BE49-F238E27FC236}">
              <a16:creationId xmlns:a16="http://schemas.microsoft.com/office/drawing/2014/main" id="{C2080780-2903-4AAD-ADD3-510434E0DE2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17" name="Text Box 5">
          <a:extLst>
            <a:ext uri="{FF2B5EF4-FFF2-40B4-BE49-F238E27FC236}">
              <a16:creationId xmlns:a16="http://schemas.microsoft.com/office/drawing/2014/main" id="{7A0A17FE-90BD-4684-9902-E3881A38CB0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18" name="Text Box 5">
          <a:extLst>
            <a:ext uri="{FF2B5EF4-FFF2-40B4-BE49-F238E27FC236}">
              <a16:creationId xmlns:a16="http://schemas.microsoft.com/office/drawing/2014/main" id="{A8189755-CFB7-4A75-ADCB-3DD438FFF19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119" name="Text Box 5">
          <a:extLst>
            <a:ext uri="{FF2B5EF4-FFF2-40B4-BE49-F238E27FC236}">
              <a16:creationId xmlns:a16="http://schemas.microsoft.com/office/drawing/2014/main" id="{69C9E984-A1FB-4993-A759-94D049D3F147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B66FF4A7-A072-49F1-9559-8DE165F3214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9422B922-A924-4B03-954F-D87863A06E6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22" name="Text Box 5">
          <a:extLst>
            <a:ext uri="{FF2B5EF4-FFF2-40B4-BE49-F238E27FC236}">
              <a16:creationId xmlns:a16="http://schemas.microsoft.com/office/drawing/2014/main" id="{201D5D12-1221-4553-9D51-AFDEF418FD1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23" name="Text Box 5">
          <a:extLst>
            <a:ext uri="{FF2B5EF4-FFF2-40B4-BE49-F238E27FC236}">
              <a16:creationId xmlns:a16="http://schemas.microsoft.com/office/drawing/2014/main" id="{DE0DC1B2-270A-459D-BF55-E0937552FB3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F27C8217-389F-4D87-A3B4-94D9544555F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id="{9DACE993-39A3-41DB-BA02-3BEBD6BC845F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126" name="Line 4">
          <a:extLst>
            <a:ext uri="{FF2B5EF4-FFF2-40B4-BE49-F238E27FC236}">
              <a16:creationId xmlns:a16="http://schemas.microsoft.com/office/drawing/2014/main" id="{E392EB25-C1A5-4FAF-9769-830E3DCBB000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127" name="Line 4">
          <a:extLst>
            <a:ext uri="{FF2B5EF4-FFF2-40B4-BE49-F238E27FC236}">
              <a16:creationId xmlns:a16="http://schemas.microsoft.com/office/drawing/2014/main" id="{A6868CE7-28D9-44DC-A432-3BEDF64763B9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28" name="Text Box 5">
          <a:extLst>
            <a:ext uri="{FF2B5EF4-FFF2-40B4-BE49-F238E27FC236}">
              <a16:creationId xmlns:a16="http://schemas.microsoft.com/office/drawing/2014/main" id="{854E58C9-902F-465A-BAC9-A74A5BAFFE1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29" name="Text Box 5">
          <a:extLst>
            <a:ext uri="{FF2B5EF4-FFF2-40B4-BE49-F238E27FC236}">
              <a16:creationId xmlns:a16="http://schemas.microsoft.com/office/drawing/2014/main" id="{16DC2788-3C5D-4200-A3A2-592479857C8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id="{D62DFCC7-7196-427A-9C5F-2663B18B535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31" name="Text Box 5">
          <a:extLst>
            <a:ext uri="{FF2B5EF4-FFF2-40B4-BE49-F238E27FC236}">
              <a16:creationId xmlns:a16="http://schemas.microsoft.com/office/drawing/2014/main" id="{083E7A9D-ECB6-48CE-A678-6BC0626EE4B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C5ACBFA0-56FF-4513-B229-42F545F635B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33" name="Text Box 5">
          <a:extLst>
            <a:ext uri="{FF2B5EF4-FFF2-40B4-BE49-F238E27FC236}">
              <a16:creationId xmlns:a16="http://schemas.microsoft.com/office/drawing/2014/main" id="{CDC59C99-D066-41C6-8CDB-F2FCEF1FA45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id="{753CF7CA-5773-4560-A41B-6777F9EC2F0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35" name="Text Box 5">
          <a:extLst>
            <a:ext uri="{FF2B5EF4-FFF2-40B4-BE49-F238E27FC236}">
              <a16:creationId xmlns:a16="http://schemas.microsoft.com/office/drawing/2014/main" id="{450B7C2E-5EE4-404C-8F9F-8646AE1AC23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id="{ED2EF5AA-FC88-407B-A74B-51343D381EE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37" name="Text Box 5">
          <a:extLst>
            <a:ext uri="{FF2B5EF4-FFF2-40B4-BE49-F238E27FC236}">
              <a16:creationId xmlns:a16="http://schemas.microsoft.com/office/drawing/2014/main" id="{9F66920D-8B48-4960-81D3-5411B20E253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D7663003-11AC-4FCE-8A34-82CA28942FFC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39" name="Text Box 5">
          <a:extLst>
            <a:ext uri="{FF2B5EF4-FFF2-40B4-BE49-F238E27FC236}">
              <a16:creationId xmlns:a16="http://schemas.microsoft.com/office/drawing/2014/main" id="{5D41076E-A2AB-4FA7-AA74-3E48380E418C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40" name="Text Box 5">
          <a:extLst>
            <a:ext uri="{FF2B5EF4-FFF2-40B4-BE49-F238E27FC236}">
              <a16:creationId xmlns:a16="http://schemas.microsoft.com/office/drawing/2014/main" id="{DA911E8E-75A7-42F4-A60C-30466AD94B1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296678DB-4AD4-4AF1-9B07-33C5A15718AC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42" name="Text Box 5">
          <a:extLst>
            <a:ext uri="{FF2B5EF4-FFF2-40B4-BE49-F238E27FC236}">
              <a16:creationId xmlns:a16="http://schemas.microsoft.com/office/drawing/2014/main" id="{3F240F9B-7D44-4A78-9ADA-8AEA3F07D542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143" name="Text Box 5">
          <a:extLst>
            <a:ext uri="{FF2B5EF4-FFF2-40B4-BE49-F238E27FC236}">
              <a16:creationId xmlns:a16="http://schemas.microsoft.com/office/drawing/2014/main" id="{3A9174E6-1BCC-4968-AA26-FD209797B84A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id="{63D933AD-C273-406D-8D98-309B45F383C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45" name="Text Box 5">
          <a:extLst>
            <a:ext uri="{FF2B5EF4-FFF2-40B4-BE49-F238E27FC236}">
              <a16:creationId xmlns:a16="http://schemas.microsoft.com/office/drawing/2014/main" id="{95586F69-E261-4B0F-AF8D-606995EACFB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46" name="Text Box 5">
          <a:extLst>
            <a:ext uri="{FF2B5EF4-FFF2-40B4-BE49-F238E27FC236}">
              <a16:creationId xmlns:a16="http://schemas.microsoft.com/office/drawing/2014/main" id="{25A58990-B47E-433C-857F-47607215A63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13A232B1-B825-4C05-AED9-0833B41F5EB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id="{07DD1877-7136-4A09-9473-7D0C16B550C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149" name="Text Box 5">
          <a:extLst>
            <a:ext uri="{FF2B5EF4-FFF2-40B4-BE49-F238E27FC236}">
              <a16:creationId xmlns:a16="http://schemas.microsoft.com/office/drawing/2014/main" id="{FFD1BADE-DBE5-43DF-9E74-CF6AA1525C1E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18230E38-0605-4793-A6D5-D34E43FB480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9FE64292-5CA9-48C6-9F29-8FFB69E5E65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7D524057-9875-458E-B612-9745816A078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53" name="Text Box 5">
          <a:extLst>
            <a:ext uri="{FF2B5EF4-FFF2-40B4-BE49-F238E27FC236}">
              <a16:creationId xmlns:a16="http://schemas.microsoft.com/office/drawing/2014/main" id="{6254F1B0-4DC1-4719-B001-6873536EFC5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00E2925E-2D81-43FE-8F16-93981B71D62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155" name="Text Box 5">
          <a:extLst>
            <a:ext uri="{FF2B5EF4-FFF2-40B4-BE49-F238E27FC236}">
              <a16:creationId xmlns:a16="http://schemas.microsoft.com/office/drawing/2014/main" id="{53B77950-1C16-42ED-9931-E48031DF6D1A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156" name="Line 4">
          <a:extLst>
            <a:ext uri="{FF2B5EF4-FFF2-40B4-BE49-F238E27FC236}">
              <a16:creationId xmlns:a16="http://schemas.microsoft.com/office/drawing/2014/main" id="{D64336D5-E64D-4B74-BE3E-16BC3821A805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157" name="Line 4">
          <a:extLst>
            <a:ext uri="{FF2B5EF4-FFF2-40B4-BE49-F238E27FC236}">
              <a16:creationId xmlns:a16="http://schemas.microsoft.com/office/drawing/2014/main" id="{F4BADD03-67C7-4670-971B-3D9E0347C55B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58" name="Text Box 5">
          <a:extLst>
            <a:ext uri="{FF2B5EF4-FFF2-40B4-BE49-F238E27FC236}">
              <a16:creationId xmlns:a16="http://schemas.microsoft.com/office/drawing/2014/main" id="{7C48267C-C8CD-4D84-ACF5-6C08E91884E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59" name="Text Box 5">
          <a:extLst>
            <a:ext uri="{FF2B5EF4-FFF2-40B4-BE49-F238E27FC236}">
              <a16:creationId xmlns:a16="http://schemas.microsoft.com/office/drawing/2014/main" id="{E4CF00AF-C8E6-4558-B544-EFCFA7E7CF0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60" name="Text Box 5">
          <a:extLst>
            <a:ext uri="{FF2B5EF4-FFF2-40B4-BE49-F238E27FC236}">
              <a16:creationId xmlns:a16="http://schemas.microsoft.com/office/drawing/2014/main" id="{35F8EAAE-28D0-4091-9454-33113CA4B2B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61" name="Text Box 5">
          <a:extLst>
            <a:ext uri="{FF2B5EF4-FFF2-40B4-BE49-F238E27FC236}">
              <a16:creationId xmlns:a16="http://schemas.microsoft.com/office/drawing/2014/main" id="{3C172183-B16E-4B1D-86CC-4041B80CD65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FBBFE693-F781-4CE6-9078-EBA7D9970A9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63" name="Text Box 5">
          <a:extLst>
            <a:ext uri="{FF2B5EF4-FFF2-40B4-BE49-F238E27FC236}">
              <a16:creationId xmlns:a16="http://schemas.microsoft.com/office/drawing/2014/main" id="{2938C041-0F0D-478E-A91D-B40768953B3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64" name="Text Box 5">
          <a:extLst>
            <a:ext uri="{FF2B5EF4-FFF2-40B4-BE49-F238E27FC236}">
              <a16:creationId xmlns:a16="http://schemas.microsoft.com/office/drawing/2014/main" id="{A33B1377-8985-42D9-995C-DD8CBB46FA1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65" name="Text Box 5">
          <a:extLst>
            <a:ext uri="{FF2B5EF4-FFF2-40B4-BE49-F238E27FC236}">
              <a16:creationId xmlns:a16="http://schemas.microsoft.com/office/drawing/2014/main" id="{2672325C-DA6E-40F3-B15F-E0D7D78FAD7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66" name="Text Box 5">
          <a:extLst>
            <a:ext uri="{FF2B5EF4-FFF2-40B4-BE49-F238E27FC236}">
              <a16:creationId xmlns:a16="http://schemas.microsoft.com/office/drawing/2014/main" id="{2EA61501-D1B9-412D-8C6A-7BF4ECA0979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67" name="Text Box 5">
          <a:extLst>
            <a:ext uri="{FF2B5EF4-FFF2-40B4-BE49-F238E27FC236}">
              <a16:creationId xmlns:a16="http://schemas.microsoft.com/office/drawing/2014/main" id="{4FF92D49-EF20-418F-A22A-74E30E99C8F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68" name="Text Box 5">
          <a:extLst>
            <a:ext uri="{FF2B5EF4-FFF2-40B4-BE49-F238E27FC236}">
              <a16:creationId xmlns:a16="http://schemas.microsoft.com/office/drawing/2014/main" id="{FE32AF14-D2D7-4C56-A84D-5102C9A5A3F3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6EFFF68A-203F-4A1A-A8E0-1E421335742B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70" name="Text Box 5">
          <a:extLst>
            <a:ext uri="{FF2B5EF4-FFF2-40B4-BE49-F238E27FC236}">
              <a16:creationId xmlns:a16="http://schemas.microsoft.com/office/drawing/2014/main" id="{1C420EDF-98F6-4BA4-ADEA-6735FA1A802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id="{BB7CAA84-E0EF-4459-AA54-370C6F56A075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30070249-04B2-40B0-9627-8B2070DDA083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173" name="Text Box 5">
          <a:extLst>
            <a:ext uri="{FF2B5EF4-FFF2-40B4-BE49-F238E27FC236}">
              <a16:creationId xmlns:a16="http://schemas.microsoft.com/office/drawing/2014/main" id="{679EB2F0-BFAE-407E-BDBC-F52314418B2B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EC61D25B-F5B8-4AA8-BF9F-5587FFCC028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75" name="Text Box 5">
          <a:extLst>
            <a:ext uri="{FF2B5EF4-FFF2-40B4-BE49-F238E27FC236}">
              <a16:creationId xmlns:a16="http://schemas.microsoft.com/office/drawing/2014/main" id="{B44B253A-D7BB-4EE6-8C89-99BDBB386DF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76" name="Text Box 5">
          <a:extLst>
            <a:ext uri="{FF2B5EF4-FFF2-40B4-BE49-F238E27FC236}">
              <a16:creationId xmlns:a16="http://schemas.microsoft.com/office/drawing/2014/main" id="{63627B6C-621F-490B-BA62-4BE0A634563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id="{0646C041-598C-4EDC-A614-650E5F5B8F3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78" name="Text Box 5">
          <a:extLst>
            <a:ext uri="{FF2B5EF4-FFF2-40B4-BE49-F238E27FC236}">
              <a16:creationId xmlns:a16="http://schemas.microsoft.com/office/drawing/2014/main" id="{01033944-2906-4517-9AFF-2C2227D9E45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179" name="Text Box 5">
          <a:extLst>
            <a:ext uri="{FF2B5EF4-FFF2-40B4-BE49-F238E27FC236}">
              <a16:creationId xmlns:a16="http://schemas.microsoft.com/office/drawing/2014/main" id="{9201E816-3A1A-42A3-AE2C-D673B0E12661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80" name="Text Box 5">
          <a:extLst>
            <a:ext uri="{FF2B5EF4-FFF2-40B4-BE49-F238E27FC236}">
              <a16:creationId xmlns:a16="http://schemas.microsoft.com/office/drawing/2014/main" id="{37E1AB02-10AC-43C5-8A69-BE88DBE149A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81" name="Text Box 5">
          <a:extLst>
            <a:ext uri="{FF2B5EF4-FFF2-40B4-BE49-F238E27FC236}">
              <a16:creationId xmlns:a16="http://schemas.microsoft.com/office/drawing/2014/main" id="{96DC3544-6A06-4DFF-B373-13A01A02978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D91E1F7A-75C4-4D19-8BDF-A27C92D571A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83" name="Text Box 5">
          <a:extLst>
            <a:ext uri="{FF2B5EF4-FFF2-40B4-BE49-F238E27FC236}">
              <a16:creationId xmlns:a16="http://schemas.microsoft.com/office/drawing/2014/main" id="{B5566CF7-B532-42B2-942E-C67E1242301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184" name="Text Box 5">
          <a:extLst>
            <a:ext uri="{FF2B5EF4-FFF2-40B4-BE49-F238E27FC236}">
              <a16:creationId xmlns:a16="http://schemas.microsoft.com/office/drawing/2014/main" id="{66723B0A-2000-487E-9A1B-18A07834903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185" name="Text Box 5">
          <a:extLst>
            <a:ext uri="{FF2B5EF4-FFF2-40B4-BE49-F238E27FC236}">
              <a16:creationId xmlns:a16="http://schemas.microsoft.com/office/drawing/2014/main" id="{D2D9A3D6-1717-4E84-AA9A-485AB16D7104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186" name="Line 4">
          <a:extLst>
            <a:ext uri="{FF2B5EF4-FFF2-40B4-BE49-F238E27FC236}">
              <a16:creationId xmlns:a16="http://schemas.microsoft.com/office/drawing/2014/main" id="{74FDFCF7-42D4-425A-8375-A4EBA85AB29A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187" name="Line 4">
          <a:extLst>
            <a:ext uri="{FF2B5EF4-FFF2-40B4-BE49-F238E27FC236}">
              <a16:creationId xmlns:a16="http://schemas.microsoft.com/office/drawing/2014/main" id="{9C5B0DCB-7B3A-4BF8-9604-64D5119289AD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88" name="Text Box 5">
          <a:extLst>
            <a:ext uri="{FF2B5EF4-FFF2-40B4-BE49-F238E27FC236}">
              <a16:creationId xmlns:a16="http://schemas.microsoft.com/office/drawing/2014/main" id="{089C0FAC-73EE-4B30-9F9B-138EABB0361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89" name="Text Box 5">
          <a:extLst>
            <a:ext uri="{FF2B5EF4-FFF2-40B4-BE49-F238E27FC236}">
              <a16:creationId xmlns:a16="http://schemas.microsoft.com/office/drawing/2014/main" id="{D1E5AAA5-7F28-4D73-8ECE-09F37A3C7CB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id="{B3E8F7F4-A443-4C53-8A51-DB0CCB06603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91" name="Text Box 5">
          <a:extLst>
            <a:ext uri="{FF2B5EF4-FFF2-40B4-BE49-F238E27FC236}">
              <a16:creationId xmlns:a16="http://schemas.microsoft.com/office/drawing/2014/main" id="{CD205350-4488-4174-B89E-1FCB32BBC8B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92" name="Text Box 5">
          <a:extLst>
            <a:ext uri="{FF2B5EF4-FFF2-40B4-BE49-F238E27FC236}">
              <a16:creationId xmlns:a16="http://schemas.microsoft.com/office/drawing/2014/main" id="{CD623EF5-2ABE-4734-AE87-B94B1891225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93" name="Text Box 5">
          <a:extLst>
            <a:ext uri="{FF2B5EF4-FFF2-40B4-BE49-F238E27FC236}">
              <a16:creationId xmlns:a16="http://schemas.microsoft.com/office/drawing/2014/main" id="{697A8057-44C1-4CA4-8CEE-D49DA6146E0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94" name="Text Box 5">
          <a:extLst>
            <a:ext uri="{FF2B5EF4-FFF2-40B4-BE49-F238E27FC236}">
              <a16:creationId xmlns:a16="http://schemas.microsoft.com/office/drawing/2014/main" id="{E05F5C43-3CA8-44F7-ABE4-7ED3D49B8F0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95" name="Text Box 5">
          <a:extLst>
            <a:ext uri="{FF2B5EF4-FFF2-40B4-BE49-F238E27FC236}">
              <a16:creationId xmlns:a16="http://schemas.microsoft.com/office/drawing/2014/main" id="{A6045AF7-0AD2-4D8F-AC2C-9500159ABF6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9863CD9E-533C-4C64-B216-6D8A3DF8410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197" name="Text Box 5">
          <a:extLst>
            <a:ext uri="{FF2B5EF4-FFF2-40B4-BE49-F238E27FC236}">
              <a16:creationId xmlns:a16="http://schemas.microsoft.com/office/drawing/2014/main" id="{016070E7-BDE8-44AE-B2BC-4A1D4D8FE7B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365E446F-492D-475F-8B49-6EF595D1B713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199" name="Text Box 5">
          <a:extLst>
            <a:ext uri="{FF2B5EF4-FFF2-40B4-BE49-F238E27FC236}">
              <a16:creationId xmlns:a16="http://schemas.microsoft.com/office/drawing/2014/main" id="{48130206-3C13-45A1-A4E7-2F6A2245017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200" name="Text Box 5">
          <a:extLst>
            <a:ext uri="{FF2B5EF4-FFF2-40B4-BE49-F238E27FC236}">
              <a16:creationId xmlns:a16="http://schemas.microsoft.com/office/drawing/2014/main" id="{DBB90C12-4BFB-4566-95A6-73189DDE29D3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id="{F092C60D-0C43-43E2-A848-C9FE0561BC47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637772E0-38F1-4A27-9610-E03EBAFB41D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D781174F-3E21-4954-B3AE-21393119F5D8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04" name="Text Box 5">
          <a:extLst>
            <a:ext uri="{FF2B5EF4-FFF2-40B4-BE49-F238E27FC236}">
              <a16:creationId xmlns:a16="http://schemas.microsoft.com/office/drawing/2014/main" id="{0247BEE7-FE61-49AA-B498-D06D930B3C1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05" name="Text Box 5">
          <a:extLst>
            <a:ext uri="{FF2B5EF4-FFF2-40B4-BE49-F238E27FC236}">
              <a16:creationId xmlns:a16="http://schemas.microsoft.com/office/drawing/2014/main" id="{9A1C8E77-C9FC-40D8-923E-1D9B1B8B78A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4F42DDEA-9FCB-4D6E-8CB2-09081D6DAF8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07" name="Text Box 5">
          <a:extLst>
            <a:ext uri="{FF2B5EF4-FFF2-40B4-BE49-F238E27FC236}">
              <a16:creationId xmlns:a16="http://schemas.microsoft.com/office/drawing/2014/main" id="{995667A5-C7B0-4DBA-93B9-FFC78F7F67F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08" name="Text Box 5">
          <a:extLst>
            <a:ext uri="{FF2B5EF4-FFF2-40B4-BE49-F238E27FC236}">
              <a16:creationId xmlns:a16="http://schemas.microsoft.com/office/drawing/2014/main" id="{6C3135E8-1CDA-4C05-8355-356862C5B64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209" name="Text Box 5">
          <a:extLst>
            <a:ext uri="{FF2B5EF4-FFF2-40B4-BE49-F238E27FC236}">
              <a16:creationId xmlns:a16="http://schemas.microsoft.com/office/drawing/2014/main" id="{CF92C569-AD71-4AE8-9A53-236981B6A50E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D9310BBE-C747-450E-912D-EFC3844469D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11" name="Text Box 5">
          <a:extLst>
            <a:ext uri="{FF2B5EF4-FFF2-40B4-BE49-F238E27FC236}">
              <a16:creationId xmlns:a16="http://schemas.microsoft.com/office/drawing/2014/main" id="{5123ED13-DC48-48BE-A303-54357041F42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12" name="Text Box 5">
          <a:extLst>
            <a:ext uri="{FF2B5EF4-FFF2-40B4-BE49-F238E27FC236}">
              <a16:creationId xmlns:a16="http://schemas.microsoft.com/office/drawing/2014/main" id="{40C3E361-956F-469C-805B-76375E81D1D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13" name="Text Box 5">
          <a:extLst>
            <a:ext uri="{FF2B5EF4-FFF2-40B4-BE49-F238E27FC236}">
              <a16:creationId xmlns:a16="http://schemas.microsoft.com/office/drawing/2014/main" id="{D3919028-55B7-4961-87DF-524EE4E799F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14" name="Text Box 5">
          <a:extLst>
            <a:ext uri="{FF2B5EF4-FFF2-40B4-BE49-F238E27FC236}">
              <a16:creationId xmlns:a16="http://schemas.microsoft.com/office/drawing/2014/main" id="{A80B3A30-81A2-422B-BF9C-AD458CD1216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F0147B10-7F17-419D-8772-30FEF9A4EC4C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216" name="Line 4">
          <a:extLst>
            <a:ext uri="{FF2B5EF4-FFF2-40B4-BE49-F238E27FC236}">
              <a16:creationId xmlns:a16="http://schemas.microsoft.com/office/drawing/2014/main" id="{5285E60A-6A3D-4AD5-89C8-2C46BBC89B2B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217" name="Line 4">
          <a:extLst>
            <a:ext uri="{FF2B5EF4-FFF2-40B4-BE49-F238E27FC236}">
              <a16:creationId xmlns:a16="http://schemas.microsoft.com/office/drawing/2014/main" id="{A31D5C09-A4E6-41C7-A835-34B8E8B123CF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18" name="Text Box 5">
          <a:extLst>
            <a:ext uri="{FF2B5EF4-FFF2-40B4-BE49-F238E27FC236}">
              <a16:creationId xmlns:a16="http://schemas.microsoft.com/office/drawing/2014/main" id="{8EE71F35-D7CD-4D28-B851-DDB12E545BA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19" name="Text Box 5">
          <a:extLst>
            <a:ext uri="{FF2B5EF4-FFF2-40B4-BE49-F238E27FC236}">
              <a16:creationId xmlns:a16="http://schemas.microsoft.com/office/drawing/2014/main" id="{5AC150F7-7F4E-45C9-A82C-A806750469E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04AB0462-B27E-4F41-BD42-59B59F76D8A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21" name="Text Box 5">
          <a:extLst>
            <a:ext uri="{FF2B5EF4-FFF2-40B4-BE49-F238E27FC236}">
              <a16:creationId xmlns:a16="http://schemas.microsoft.com/office/drawing/2014/main" id="{0ECEA384-503F-4665-B4BE-30769133DBF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3AA46DFE-E9B2-4495-BA04-ED737D8E957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23" name="Text Box 5">
          <a:extLst>
            <a:ext uri="{FF2B5EF4-FFF2-40B4-BE49-F238E27FC236}">
              <a16:creationId xmlns:a16="http://schemas.microsoft.com/office/drawing/2014/main" id="{B3953C37-F8D6-424D-AAA0-9C48C235685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24" name="Text Box 5">
          <a:extLst>
            <a:ext uri="{FF2B5EF4-FFF2-40B4-BE49-F238E27FC236}">
              <a16:creationId xmlns:a16="http://schemas.microsoft.com/office/drawing/2014/main" id="{BB702B2A-4BAD-4C96-B26D-D403D608A16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25" name="Text Box 5">
          <a:extLst>
            <a:ext uri="{FF2B5EF4-FFF2-40B4-BE49-F238E27FC236}">
              <a16:creationId xmlns:a16="http://schemas.microsoft.com/office/drawing/2014/main" id="{4FEE41FC-5D81-44E6-AD8F-908FDA3266A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26" name="Text Box 5">
          <a:extLst>
            <a:ext uri="{FF2B5EF4-FFF2-40B4-BE49-F238E27FC236}">
              <a16:creationId xmlns:a16="http://schemas.microsoft.com/office/drawing/2014/main" id="{177F645E-5972-409F-9F89-9F1EF08E43B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27" name="Text Box 5">
          <a:extLst>
            <a:ext uri="{FF2B5EF4-FFF2-40B4-BE49-F238E27FC236}">
              <a16:creationId xmlns:a16="http://schemas.microsoft.com/office/drawing/2014/main" id="{EA18BAE3-B0B5-49B4-86FC-88AABA37C1D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228" name="Text Box 5">
          <a:extLst>
            <a:ext uri="{FF2B5EF4-FFF2-40B4-BE49-F238E27FC236}">
              <a16:creationId xmlns:a16="http://schemas.microsoft.com/office/drawing/2014/main" id="{D757A282-ED4E-47CC-99E5-5492F15A86E3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229" name="Text Box 5">
          <a:extLst>
            <a:ext uri="{FF2B5EF4-FFF2-40B4-BE49-F238E27FC236}">
              <a16:creationId xmlns:a16="http://schemas.microsoft.com/office/drawing/2014/main" id="{47E5E608-8C5B-47B0-9FDF-097B4B63BB95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230" name="Text Box 5">
          <a:extLst>
            <a:ext uri="{FF2B5EF4-FFF2-40B4-BE49-F238E27FC236}">
              <a16:creationId xmlns:a16="http://schemas.microsoft.com/office/drawing/2014/main" id="{3CC7F987-04F8-4746-AB82-39BA57DE15D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231" name="Text Box 5">
          <a:extLst>
            <a:ext uri="{FF2B5EF4-FFF2-40B4-BE49-F238E27FC236}">
              <a16:creationId xmlns:a16="http://schemas.microsoft.com/office/drawing/2014/main" id="{73C1336D-ABC6-496A-A462-192B827DF10F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232" name="Text Box 5">
          <a:extLst>
            <a:ext uri="{FF2B5EF4-FFF2-40B4-BE49-F238E27FC236}">
              <a16:creationId xmlns:a16="http://schemas.microsoft.com/office/drawing/2014/main" id="{7B049A23-FA65-4978-A2CB-43E68DE44E9B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233" name="Text Box 5">
          <a:extLst>
            <a:ext uri="{FF2B5EF4-FFF2-40B4-BE49-F238E27FC236}">
              <a16:creationId xmlns:a16="http://schemas.microsoft.com/office/drawing/2014/main" id="{6658FC5D-5C5D-4984-97A2-7D0F8E0DE0AA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EAAB1737-AE13-4238-8657-BE82A18C3A0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35" name="Text Box 5">
          <a:extLst>
            <a:ext uri="{FF2B5EF4-FFF2-40B4-BE49-F238E27FC236}">
              <a16:creationId xmlns:a16="http://schemas.microsoft.com/office/drawing/2014/main" id="{7049EF65-A6B8-47C1-A3B8-1A6A5E4B1C3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36" name="Text Box 5">
          <a:extLst>
            <a:ext uri="{FF2B5EF4-FFF2-40B4-BE49-F238E27FC236}">
              <a16:creationId xmlns:a16="http://schemas.microsoft.com/office/drawing/2014/main" id="{788155E2-1AB8-4B8A-8328-98A7DFCC5FE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37" name="Text Box 5">
          <a:extLst>
            <a:ext uri="{FF2B5EF4-FFF2-40B4-BE49-F238E27FC236}">
              <a16:creationId xmlns:a16="http://schemas.microsoft.com/office/drawing/2014/main" id="{05B26797-385C-4B02-8C3B-F383A530FDE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38" name="Text Box 5">
          <a:extLst>
            <a:ext uri="{FF2B5EF4-FFF2-40B4-BE49-F238E27FC236}">
              <a16:creationId xmlns:a16="http://schemas.microsoft.com/office/drawing/2014/main" id="{CBF4A2B9-880E-4445-B631-45B12285DAB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239" name="Text Box 5">
          <a:extLst>
            <a:ext uri="{FF2B5EF4-FFF2-40B4-BE49-F238E27FC236}">
              <a16:creationId xmlns:a16="http://schemas.microsoft.com/office/drawing/2014/main" id="{78543BDB-C632-4479-AD2A-8F612F66EE8F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id="{FF10D3BE-450F-438B-8B69-94CB9AB8BE1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41" name="Text Box 5">
          <a:extLst>
            <a:ext uri="{FF2B5EF4-FFF2-40B4-BE49-F238E27FC236}">
              <a16:creationId xmlns:a16="http://schemas.microsoft.com/office/drawing/2014/main" id="{0B03702B-85F6-4B2E-9294-DA33BD40486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42" name="Text Box 5">
          <a:extLst>
            <a:ext uri="{FF2B5EF4-FFF2-40B4-BE49-F238E27FC236}">
              <a16:creationId xmlns:a16="http://schemas.microsoft.com/office/drawing/2014/main" id="{62761CCB-3169-4A28-86B8-F61605AEDC6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43" name="Text Box 5">
          <a:extLst>
            <a:ext uri="{FF2B5EF4-FFF2-40B4-BE49-F238E27FC236}">
              <a16:creationId xmlns:a16="http://schemas.microsoft.com/office/drawing/2014/main" id="{F21C7463-9590-4BBE-AF89-BCC2AFD2B0F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7011A4D0-D6F3-490E-A866-EFB912BF531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245" name="Text Box 5">
          <a:extLst>
            <a:ext uri="{FF2B5EF4-FFF2-40B4-BE49-F238E27FC236}">
              <a16:creationId xmlns:a16="http://schemas.microsoft.com/office/drawing/2014/main" id="{9B77DC1D-F061-4827-A0CE-82BD0C55090E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246" name="Line 4">
          <a:extLst>
            <a:ext uri="{FF2B5EF4-FFF2-40B4-BE49-F238E27FC236}">
              <a16:creationId xmlns:a16="http://schemas.microsoft.com/office/drawing/2014/main" id="{D3089249-AB23-4881-A6C4-17CAF1A12287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247" name="Line 4">
          <a:extLst>
            <a:ext uri="{FF2B5EF4-FFF2-40B4-BE49-F238E27FC236}">
              <a16:creationId xmlns:a16="http://schemas.microsoft.com/office/drawing/2014/main" id="{8387078B-8FAB-4BC0-815E-D2A42247FD6B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48" name="Text Box 5">
          <a:extLst>
            <a:ext uri="{FF2B5EF4-FFF2-40B4-BE49-F238E27FC236}">
              <a16:creationId xmlns:a16="http://schemas.microsoft.com/office/drawing/2014/main" id="{06041CB4-EDBA-4E60-82A1-B3E963E615B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49" name="Text Box 5">
          <a:extLst>
            <a:ext uri="{FF2B5EF4-FFF2-40B4-BE49-F238E27FC236}">
              <a16:creationId xmlns:a16="http://schemas.microsoft.com/office/drawing/2014/main" id="{4025F8B2-A214-4C0C-8D10-D0748AFB495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50" name="Text Box 5">
          <a:extLst>
            <a:ext uri="{FF2B5EF4-FFF2-40B4-BE49-F238E27FC236}">
              <a16:creationId xmlns:a16="http://schemas.microsoft.com/office/drawing/2014/main" id="{FB5A6A44-F013-4343-88D0-974CDBD3FFE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51" name="Text Box 5">
          <a:extLst>
            <a:ext uri="{FF2B5EF4-FFF2-40B4-BE49-F238E27FC236}">
              <a16:creationId xmlns:a16="http://schemas.microsoft.com/office/drawing/2014/main" id="{1EAA8F28-6E0D-4DC9-8CD9-C5D62CCC15A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52" name="Text Box 5">
          <a:extLst>
            <a:ext uri="{FF2B5EF4-FFF2-40B4-BE49-F238E27FC236}">
              <a16:creationId xmlns:a16="http://schemas.microsoft.com/office/drawing/2014/main" id="{C5E248DE-0472-4D2E-8153-2090C523905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53" name="Text Box 5">
          <a:extLst>
            <a:ext uri="{FF2B5EF4-FFF2-40B4-BE49-F238E27FC236}">
              <a16:creationId xmlns:a16="http://schemas.microsoft.com/office/drawing/2014/main" id="{92165976-D69A-4CA2-A551-BE981195A73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54" name="Text Box 5">
          <a:extLst>
            <a:ext uri="{FF2B5EF4-FFF2-40B4-BE49-F238E27FC236}">
              <a16:creationId xmlns:a16="http://schemas.microsoft.com/office/drawing/2014/main" id="{C58BD3E4-D408-4A16-8B41-D9B5FDE720C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55" name="Text Box 5">
          <a:extLst>
            <a:ext uri="{FF2B5EF4-FFF2-40B4-BE49-F238E27FC236}">
              <a16:creationId xmlns:a16="http://schemas.microsoft.com/office/drawing/2014/main" id="{9B67131E-8DD9-4EAD-A648-FCF3208C043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56" name="Text Box 5">
          <a:extLst>
            <a:ext uri="{FF2B5EF4-FFF2-40B4-BE49-F238E27FC236}">
              <a16:creationId xmlns:a16="http://schemas.microsoft.com/office/drawing/2014/main" id="{3E163D3A-3AC6-4AAA-894C-C664033F647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57" name="Text Box 5">
          <a:extLst>
            <a:ext uri="{FF2B5EF4-FFF2-40B4-BE49-F238E27FC236}">
              <a16:creationId xmlns:a16="http://schemas.microsoft.com/office/drawing/2014/main" id="{2D2C0F6A-A73F-4635-9FBE-8DDAA4772D6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52F66B7D-5D09-410A-9EF3-F363A6E0B4A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59" name="Text Box 5">
          <a:extLst>
            <a:ext uri="{FF2B5EF4-FFF2-40B4-BE49-F238E27FC236}">
              <a16:creationId xmlns:a16="http://schemas.microsoft.com/office/drawing/2014/main" id="{D05EC029-E781-4395-B91C-0ECCF215920A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60" name="Text Box 5">
          <a:extLst>
            <a:ext uri="{FF2B5EF4-FFF2-40B4-BE49-F238E27FC236}">
              <a16:creationId xmlns:a16="http://schemas.microsoft.com/office/drawing/2014/main" id="{602B08BC-A0B2-47EC-A925-0E6334C6C623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61" name="Text Box 5">
          <a:extLst>
            <a:ext uri="{FF2B5EF4-FFF2-40B4-BE49-F238E27FC236}">
              <a16:creationId xmlns:a16="http://schemas.microsoft.com/office/drawing/2014/main" id="{8C6CEEE2-347C-4099-AD45-FAA46C03B81A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62" name="Text Box 5">
          <a:extLst>
            <a:ext uri="{FF2B5EF4-FFF2-40B4-BE49-F238E27FC236}">
              <a16:creationId xmlns:a16="http://schemas.microsoft.com/office/drawing/2014/main" id="{97487609-6052-42E3-85AE-F45DC5D6696B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263" name="Text Box 5">
          <a:extLst>
            <a:ext uri="{FF2B5EF4-FFF2-40B4-BE49-F238E27FC236}">
              <a16:creationId xmlns:a16="http://schemas.microsoft.com/office/drawing/2014/main" id="{184C89D1-ACB8-4643-A066-58B34FFC45BA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64" name="Text Box 5">
          <a:extLst>
            <a:ext uri="{FF2B5EF4-FFF2-40B4-BE49-F238E27FC236}">
              <a16:creationId xmlns:a16="http://schemas.microsoft.com/office/drawing/2014/main" id="{FD066C34-F7BE-41F8-ABD2-E25097EA7C6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65" name="Text Box 5">
          <a:extLst>
            <a:ext uri="{FF2B5EF4-FFF2-40B4-BE49-F238E27FC236}">
              <a16:creationId xmlns:a16="http://schemas.microsoft.com/office/drawing/2014/main" id="{CB83506A-4CE4-40BC-9E99-2B6391A7038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66" name="Text Box 5">
          <a:extLst>
            <a:ext uri="{FF2B5EF4-FFF2-40B4-BE49-F238E27FC236}">
              <a16:creationId xmlns:a16="http://schemas.microsoft.com/office/drawing/2014/main" id="{305B6F93-5C71-4D6E-96B2-CDC88ED99B9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67" name="Text Box 5">
          <a:extLst>
            <a:ext uri="{FF2B5EF4-FFF2-40B4-BE49-F238E27FC236}">
              <a16:creationId xmlns:a16="http://schemas.microsoft.com/office/drawing/2014/main" id="{C346EEB3-4336-4810-A3E1-824BDA7A03E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32EAD6FE-D643-403B-A828-AD69F73B67A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269" name="Text Box 5">
          <a:extLst>
            <a:ext uri="{FF2B5EF4-FFF2-40B4-BE49-F238E27FC236}">
              <a16:creationId xmlns:a16="http://schemas.microsoft.com/office/drawing/2014/main" id="{082B0128-1FDB-4DBE-9707-F133532A4671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20BBA665-03C1-4634-B4B2-ABFF9E6BA66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71" name="Text Box 5">
          <a:extLst>
            <a:ext uri="{FF2B5EF4-FFF2-40B4-BE49-F238E27FC236}">
              <a16:creationId xmlns:a16="http://schemas.microsoft.com/office/drawing/2014/main" id="{2BA1E847-2602-4CFE-9C19-9D778934C33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72" name="Text Box 5">
          <a:extLst>
            <a:ext uri="{FF2B5EF4-FFF2-40B4-BE49-F238E27FC236}">
              <a16:creationId xmlns:a16="http://schemas.microsoft.com/office/drawing/2014/main" id="{005E8472-CC80-4098-9384-4A976D9A063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73" name="Text Box 5">
          <a:extLst>
            <a:ext uri="{FF2B5EF4-FFF2-40B4-BE49-F238E27FC236}">
              <a16:creationId xmlns:a16="http://schemas.microsoft.com/office/drawing/2014/main" id="{4A404966-D72E-4402-9F24-F81B56391F8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74" name="Text Box 5">
          <a:extLst>
            <a:ext uri="{FF2B5EF4-FFF2-40B4-BE49-F238E27FC236}">
              <a16:creationId xmlns:a16="http://schemas.microsoft.com/office/drawing/2014/main" id="{C67CC4C0-F7FA-4102-8302-64FE00E7133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275" name="Text Box 5">
          <a:extLst>
            <a:ext uri="{FF2B5EF4-FFF2-40B4-BE49-F238E27FC236}">
              <a16:creationId xmlns:a16="http://schemas.microsoft.com/office/drawing/2014/main" id="{245C4077-F43B-4393-AC8B-D76CBB9C5101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276" name="Line 4">
          <a:extLst>
            <a:ext uri="{FF2B5EF4-FFF2-40B4-BE49-F238E27FC236}">
              <a16:creationId xmlns:a16="http://schemas.microsoft.com/office/drawing/2014/main" id="{0FB2BF18-21DF-4C74-884B-A24C67375D1C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277" name="Line 4">
          <a:extLst>
            <a:ext uri="{FF2B5EF4-FFF2-40B4-BE49-F238E27FC236}">
              <a16:creationId xmlns:a16="http://schemas.microsoft.com/office/drawing/2014/main" id="{469F1E0F-2BDA-4EBD-A15A-BF34C1F4C82A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78" name="Text Box 5">
          <a:extLst>
            <a:ext uri="{FF2B5EF4-FFF2-40B4-BE49-F238E27FC236}">
              <a16:creationId xmlns:a16="http://schemas.microsoft.com/office/drawing/2014/main" id="{B1799560-5D75-4052-A011-CB9AEB3ED27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79" name="Text Box 5">
          <a:extLst>
            <a:ext uri="{FF2B5EF4-FFF2-40B4-BE49-F238E27FC236}">
              <a16:creationId xmlns:a16="http://schemas.microsoft.com/office/drawing/2014/main" id="{87B49152-E502-4487-AA0B-557C03D0346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80" name="Text Box 5">
          <a:extLst>
            <a:ext uri="{FF2B5EF4-FFF2-40B4-BE49-F238E27FC236}">
              <a16:creationId xmlns:a16="http://schemas.microsoft.com/office/drawing/2014/main" id="{124F8EBE-0611-4BF8-8A23-61CE5605964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81" name="Text Box 5">
          <a:extLst>
            <a:ext uri="{FF2B5EF4-FFF2-40B4-BE49-F238E27FC236}">
              <a16:creationId xmlns:a16="http://schemas.microsoft.com/office/drawing/2014/main" id="{1C775159-BCBD-4E5D-877D-91CD98EE759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C5EC869D-EB28-4088-92CC-68AF607C0D9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83" name="Text Box 5">
          <a:extLst>
            <a:ext uri="{FF2B5EF4-FFF2-40B4-BE49-F238E27FC236}">
              <a16:creationId xmlns:a16="http://schemas.microsoft.com/office/drawing/2014/main" id="{9C7172CE-B401-49A5-A6CC-62E021D38BF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83ABFFBA-0715-4115-A52E-223553E4023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85" name="Text Box 5">
          <a:extLst>
            <a:ext uri="{FF2B5EF4-FFF2-40B4-BE49-F238E27FC236}">
              <a16:creationId xmlns:a16="http://schemas.microsoft.com/office/drawing/2014/main" id="{B1249B79-A25D-4FD4-8189-6923B962F45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86" name="Text Box 5">
          <a:extLst>
            <a:ext uri="{FF2B5EF4-FFF2-40B4-BE49-F238E27FC236}">
              <a16:creationId xmlns:a16="http://schemas.microsoft.com/office/drawing/2014/main" id="{3089A161-7882-45EC-A4CA-7195F985BC4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87" name="Text Box 5">
          <a:extLst>
            <a:ext uri="{FF2B5EF4-FFF2-40B4-BE49-F238E27FC236}">
              <a16:creationId xmlns:a16="http://schemas.microsoft.com/office/drawing/2014/main" id="{2A7CCC7B-B9CE-4D5D-BABE-BA05FA14233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88" name="Text Box 5">
          <a:extLst>
            <a:ext uri="{FF2B5EF4-FFF2-40B4-BE49-F238E27FC236}">
              <a16:creationId xmlns:a16="http://schemas.microsoft.com/office/drawing/2014/main" id="{38094A17-65DF-4C5E-9717-9745E2A3184A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DCC427E8-6FC2-4703-8B2F-009A063EE802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90" name="Text Box 5">
          <a:extLst>
            <a:ext uri="{FF2B5EF4-FFF2-40B4-BE49-F238E27FC236}">
              <a16:creationId xmlns:a16="http://schemas.microsoft.com/office/drawing/2014/main" id="{2A8A03B3-698E-4F89-B76C-1837BF5DCB0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id="{52A0A6AC-00E1-49A9-A480-E42F5D0F9F6F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292" name="Text Box 5">
          <a:extLst>
            <a:ext uri="{FF2B5EF4-FFF2-40B4-BE49-F238E27FC236}">
              <a16:creationId xmlns:a16="http://schemas.microsoft.com/office/drawing/2014/main" id="{CDF653D3-4C36-4AAE-B22E-CBB0448DC2D2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293" name="Text Box 5">
          <a:extLst>
            <a:ext uri="{FF2B5EF4-FFF2-40B4-BE49-F238E27FC236}">
              <a16:creationId xmlns:a16="http://schemas.microsoft.com/office/drawing/2014/main" id="{31AF895A-CB55-45A3-9A82-F8065FC32985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3376D393-09B6-4623-B9D9-717632EC0B6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95" name="Text Box 5">
          <a:extLst>
            <a:ext uri="{FF2B5EF4-FFF2-40B4-BE49-F238E27FC236}">
              <a16:creationId xmlns:a16="http://schemas.microsoft.com/office/drawing/2014/main" id="{D1BA2887-495D-499D-B9E6-B7E0301E356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96" name="Text Box 5">
          <a:extLst>
            <a:ext uri="{FF2B5EF4-FFF2-40B4-BE49-F238E27FC236}">
              <a16:creationId xmlns:a16="http://schemas.microsoft.com/office/drawing/2014/main" id="{EB0A22FC-5A99-4577-9952-5DCA13051ED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97" name="Text Box 5">
          <a:extLst>
            <a:ext uri="{FF2B5EF4-FFF2-40B4-BE49-F238E27FC236}">
              <a16:creationId xmlns:a16="http://schemas.microsoft.com/office/drawing/2014/main" id="{DA972E6E-E473-4CCC-8E99-D5CED1BE4AC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298" name="Text Box 5">
          <a:extLst>
            <a:ext uri="{FF2B5EF4-FFF2-40B4-BE49-F238E27FC236}">
              <a16:creationId xmlns:a16="http://schemas.microsoft.com/office/drawing/2014/main" id="{2A5D8CD3-CAD9-428D-A2DA-06185A3E6A1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299" name="Text Box 5">
          <a:extLst>
            <a:ext uri="{FF2B5EF4-FFF2-40B4-BE49-F238E27FC236}">
              <a16:creationId xmlns:a16="http://schemas.microsoft.com/office/drawing/2014/main" id="{2F6228D4-6AA4-42BB-858E-0F8DAC0DE7D7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00" name="Text Box 5">
          <a:extLst>
            <a:ext uri="{FF2B5EF4-FFF2-40B4-BE49-F238E27FC236}">
              <a16:creationId xmlns:a16="http://schemas.microsoft.com/office/drawing/2014/main" id="{9D096EC0-6F1B-4BEC-B862-5F3AE4F33A1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01" name="Text Box 5">
          <a:extLst>
            <a:ext uri="{FF2B5EF4-FFF2-40B4-BE49-F238E27FC236}">
              <a16:creationId xmlns:a16="http://schemas.microsoft.com/office/drawing/2014/main" id="{82515AEE-0E61-4520-BD19-DD2B9D92218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02" name="Text Box 5">
          <a:extLst>
            <a:ext uri="{FF2B5EF4-FFF2-40B4-BE49-F238E27FC236}">
              <a16:creationId xmlns:a16="http://schemas.microsoft.com/office/drawing/2014/main" id="{4D2CDD33-10AB-432A-AB02-86E8724C0B9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03" name="Text Box 5">
          <a:extLst>
            <a:ext uri="{FF2B5EF4-FFF2-40B4-BE49-F238E27FC236}">
              <a16:creationId xmlns:a16="http://schemas.microsoft.com/office/drawing/2014/main" id="{BBAF3D45-607A-4163-AB77-BAFF4BA03AB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04" name="Text Box 5">
          <a:extLst>
            <a:ext uri="{FF2B5EF4-FFF2-40B4-BE49-F238E27FC236}">
              <a16:creationId xmlns:a16="http://schemas.microsoft.com/office/drawing/2014/main" id="{76E70C3C-C8B1-44E3-BA2D-F3C3C798022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305" name="Text Box 5">
          <a:extLst>
            <a:ext uri="{FF2B5EF4-FFF2-40B4-BE49-F238E27FC236}">
              <a16:creationId xmlns:a16="http://schemas.microsoft.com/office/drawing/2014/main" id="{F01C7EDE-24A5-4E93-8D25-7BEBCA807315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306" name="Line 4">
          <a:extLst>
            <a:ext uri="{FF2B5EF4-FFF2-40B4-BE49-F238E27FC236}">
              <a16:creationId xmlns:a16="http://schemas.microsoft.com/office/drawing/2014/main" id="{2C0C110D-1539-437C-B607-E48EF772D12D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307" name="Line 4">
          <a:extLst>
            <a:ext uri="{FF2B5EF4-FFF2-40B4-BE49-F238E27FC236}">
              <a16:creationId xmlns:a16="http://schemas.microsoft.com/office/drawing/2014/main" id="{51490BBB-F2D6-45C7-B582-264AD6E4809B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08" name="Text Box 5">
          <a:extLst>
            <a:ext uri="{FF2B5EF4-FFF2-40B4-BE49-F238E27FC236}">
              <a16:creationId xmlns:a16="http://schemas.microsoft.com/office/drawing/2014/main" id="{8BC92325-ABF9-442F-83E8-1B21B9DDFD2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09" name="Text Box 5">
          <a:extLst>
            <a:ext uri="{FF2B5EF4-FFF2-40B4-BE49-F238E27FC236}">
              <a16:creationId xmlns:a16="http://schemas.microsoft.com/office/drawing/2014/main" id="{16611F53-6F57-4957-87C1-03B31D89DC6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10" name="Text Box 5">
          <a:extLst>
            <a:ext uri="{FF2B5EF4-FFF2-40B4-BE49-F238E27FC236}">
              <a16:creationId xmlns:a16="http://schemas.microsoft.com/office/drawing/2014/main" id="{A022D35E-4976-4C06-AC45-3EBE82C4512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11" name="Text Box 5">
          <a:extLst>
            <a:ext uri="{FF2B5EF4-FFF2-40B4-BE49-F238E27FC236}">
              <a16:creationId xmlns:a16="http://schemas.microsoft.com/office/drawing/2014/main" id="{CCD20C2D-4A4F-4A88-9EF4-F421E088AC5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12" name="Text Box 5">
          <a:extLst>
            <a:ext uri="{FF2B5EF4-FFF2-40B4-BE49-F238E27FC236}">
              <a16:creationId xmlns:a16="http://schemas.microsoft.com/office/drawing/2014/main" id="{E69B53E6-8E87-46BA-9AB4-3B0E2B19258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13" name="Text Box 5">
          <a:extLst>
            <a:ext uri="{FF2B5EF4-FFF2-40B4-BE49-F238E27FC236}">
              <a16:creationId xmlns:a16="http://schemas.microsoft.com/office/drawing/2014/main" id="{B8C1C544-C647-45FE-8403-62AA57362EA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14" name="Text Box 5">
          <a:extLst>
            <a:ext uri="{FF2B5EF4-FFF2-40B4-BE49-F238E27FC236}">
              <a16:creationId xmlns:a16="http://schemas.microsoft.com/office/drawing/2014/main" id="{4EB1CC71-0FA4-43BF-A3EE-278E218E401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15" name="Text Box 5">
          <a:extLst>
            <a:ext uri="{FF2B5EF4-FFF2-40B4-BE49-F238E27FC236}">
              <a16:creationId xmlns:a16="http://schemas.microsoft.com/office/drawing/2014/main" id="{BF24768A-B868-4D66-A7C3-70483D8134D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16" name="Text Box 5">
          <a:extLst>
            <a:ext uri="{FF2B5EF4-FFF2-40B4-BE49-F238E27FC236}">
              <a16:creationId xmlns:a16="http://schemas.microsoft.com/office/drawing/2014/main" id="{CBF39623-CD88-492F-9576-8E01866939C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17" name="Text Box 5">
          <a:extLst>
            <a:ext uri="{FF2B5EF4-FFF2-40B4-BE49-F238E27FC236}">
              <a16:creationId xmlns:a16="http://schemas.microsoft.com/office/drawing/2014/main" id="{9E3FCEA6-2DD6-48ED-81D8-BC7159A273D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318" name="Text Box 5">
          <a:extLst>
            <a:ext uri="{FF2B5EF4-FFF2-40B4-BE49-F238E27FC236}">
              <a16:creationId xmlns:a16="http://schemas.microsoft.com/office/drawing/2014/main" id="{29DD6825-CF84-4FBB-B5B5-8965BB03BED3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319" name="Text Box 5">
          <a:extLst>
            <a:ext uri="{FF2B5EF4-FFF2-40B4-BE49-F238E27FC236}">
              <a16:creationId xmlns:a16="http://schemas.microsoft.com/office/drawing/2014/main" id="{A2F7CAE4-D348-4B9B-8D77-8591101D3A8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320" name="Text Box 5">
          <a:extLst>
            <a:ext uri="{FF2B5EF4-FFF2-40B4-BE49-F238E27FC236}">
              <a16:creationId xmlns:a16="http://schemas.microsoft.com/office/drawing/2014/main" id="{13016D19-5A36-441D-8D10-79EF14AE4136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321" name="Text Box 5">
          <a:extLst>
            <a:ext uri="{FF2B5EF4-FFF2-40B4-BE49-F238E27FC236}">
              <a16:creationId xmlns:a16="http://schemas.microsoft.com/office/drawing/2014/main" id="{BD92201A-8CFF-4197-A932-84FC759558A4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322" name="Text Box 5">
          <a:extLst>
            <a:ext uri="{FF2B5EF4-FFF2-40B4-BE49-F238E27FC236}">
              <a16:creationId xmlns:a16="http://schemas.microsoft.com/office/drawing/2014/main" id="{218E9E7F-E474-443E-8399-A8F1789E543D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323" name="Text Box 5">
          <a:extLst>
            <a:ext uri="{FF2B5EF4-FFF2-40B4-BE49-F238E27FC236}">
              <a16:creationId xmlns:a16="http://schemas.microsoft.com/office/drawing/2014/main" id="{41CB7F7E-6430-42C7-B5CB-F2F234124A30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24" name="Text Box 5">
          <a:extLst>
            <a:ext uri="{FF2B5EF4-FFF2-40B4-BE49-F238E27FC236}">
              <a16:creationId xmlns:a16="http://schemas.microsoft.com/office/drawing/2014/main" id="{48F831D6-6F07-434A-86F5-8E0122AF88E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25" name="Text Box 5">
          <a:extLst>
            <a:ext uri="{FF2B5EF4-FFF2-40B4-BE49-F238E27FC236}">
              <a16:creationId xmlns:a16="http://schemas.microsoft.com/office/drawing/2014/main" id="{9350196E-773A-4CFC-9E3B-68516089BA6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26" name="Text Box 5">
          <a:extLst>
            <a:ext uri="{FF2B5EF4-FFF2-40B4-BE49-F238E27FC236}">
              <a16:creationId xmlns:a16="http://schemas.microsoft.com/office/drawing/2014/main" id="{1C16A78B-B431-4474-9E21-E4B60128F8A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27" name="Text Box 5">
          <a:extLst>
            <a:ext uri="{FF2B5EF4-FFF2-40B4-BE49-F238E27FC236}">
              <a16:creationId xmlns:a16="http://schemas.microsoft.com/office/drawing/2014/main" id="{5607618E-4BDB-46AB-9C81-30761558AC0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28" name="Text Box 5">
          <a:extLst>
            <a:ext uri="{FF2B5EF4-FFF2-40B4-BE49-F238E27FC236}">
              <a16:creationId xmlns:a16="http://schemas.microsoft.com/office/drawing/2014/main" id="{A78E6E63-80FC-466F-9D08-3675F64B0B7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329" name="Text Box 5">
          <a:extLst>
            <a:ext uri="{FF2B5EF4-FFF2-40B4-BE49-F238E27FC236}">
              <a16:creationId xmlns:a16="http://schemas.microsoft.com/office/drawing/2014/main" id="{45311CAD-D514-421E-A2E9-1DA16DCDD778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4245D1FD-6C7D-49F6-B31A-9CDFAA26190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4D7EC5BF-19CF-4CAC-9090-86C421159DA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32" name="Text Box 5">
          <a:extLst>
            <a:ext uri="{FF2B5EF4-FFF2-40B4-BE49-F238E27FC236}">
              <a16:creationId xmlns:a16="http://schemas.microsoft.com/office/drawing/2014/main" id="{313A3F25-277D-4A7A-90F0-28739A96891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33" name="Text Box 5">
          <a:extLst>
            <a:ext uri="{FF2B5EF4-FFF2-40B4-BE49-F238E27FC236}">
              <a16:creationId xmlns:a16="http://schemas.microsoft.com/office/drawing/2014/main" id="{B23FB528-A065-432D-A106-5359D6C4F9F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34" name="Text Box 5">
          <a:extLst>
            <a:ext uri="{FF2B5EF4-FFF2-40B4-BE49-F238E27FC236}">
              <a16:creationId xmlns:a16="http://schemas.microsoft.com/office/drawing/2014/main" id="{DD531715-E4C7-4C60-89D8-4597F2D1A5A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335" name="Text Box 5">
          <a:extLst>
            <a:ext uri="{FF2B5EF4-FFF2-40B4-BE49-F238E27FC236}">
              <a16:creationId xmlns:a16="http://schemas.microsoft.com/office/drawing/2014/main" id="{E1CF317F-0532-44D3-A597-8979AE053B29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336" name="Line 4">
          <a:extLst>
            <a:ext uri="{FF2B5EF4-FFF2-40B4-BE49-F238E27FC236}">
              <a16:creationId xmlns:a16="http://schemas.microsoft.com/office/drawing/2014/main" id="{EC24D5C0-1CBC-430C-BBA3-24E434CEB56C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337" name="Line 4">
          <a:extLst>
            <a:ext uri="{FF2B5EF4-FFF2-40B4-BE49-F238E27FC236}">
              <a16:creationId xmlns:a16="http://schemas.microsoft.com/office/drawing/2014/main" id="{1D4D9EFC-5511-4263-8228-8F57872D6E3A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38" name="Text Box 5">
          <a:extLst>
            <a:ext uri="{FF2B5EF4-FFF2-40B4-BE49-F238E27FC236}">
              <a16:creationId xmlns:a16="http://schemas.microsoft.com/office/drawing/2014/main" id="{71E0F871-45A9-4935-9978-95D4E253883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39" name="Text Box 5">
          <a:extLst>
            <a:ext uri="{FF2B5EF4-FFF2-40B4-BE49-F238E27FC236}">
              <a16:creationId xmlns:a16="http://schemas.microsoft.com/office/drawing/2014/main" id="{1C18D854-CA3F-42B5-A6CA-F0B01FD0A85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40" name="Text Box 5">
          <a:extLst>
            <a:ext uri="{FF2B5EF4-FFF2-40B4-BE49-F238E27FC236}">
              <a16:creationId xmlns:a16="http://schemas.microsoft.com/office/drawing/2014/main" id="{0617F68A-F2CE-4903-949E-97A9843CD2C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41" name="Text Box 5">
          <a:extLst>
            <a:ext uri="{FF2B5EF4-FFF2-40B4-BE49-F238E27FC236}">
              <a16:creationId xmlns:a16="http://schemas.microsoft.com/office/drawing/2014/main" id="{59E0173F-7E30-4AD4-846F-AAA97D5855C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id="{F7EFE58B-4544-42B7-B106-41D3A41FB8A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43" name="Text Box 5">
          <a:extLst>
            <a:ext uri="{FF2B5EF4-FFF2-40B4-BE49-F238E27FC236}">
              <a16:creationId xmlns:a16="http://schemas.microsoft.com/office/drawing/2014/main" id="{29181377-35DE-4F36-98A8-74FA223620F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44" name="Text Box 5">
          <a:extLst>
            <a:ext uri="{FF2B5EF4-FFF2-40B4-BE49-F238E27FC236}">
              <a16:creationId xmlns:a16="http://schemas.microsoft.com/office/drawing/2014/main" id="{1ECEE6DE-4C42-4440-BB36-2DCD2BF0421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45" name="Text Box 5">
          <a:extLst>
            <a:ext uri="{FF2B5EF4-FFF2-40B4-BE49-F238E27FC236}">
              <a16:creationId xmlns:a16="http://schemas.microsoft.com/office/drawing/2014/main" id="{B079B787-651D-44E4-8877-FB4AA0E3DF2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D0E6C02D-8F70-421A-BD42-8475565EF05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47" name="Text Box 5">
          <a:extLst>
            <a:ext uri="{FF2B5EF4-FFF2-40B4-BE49-F238E27FC236}">
              <a16:creationId xmlns:a16="http://schemas.microsoft.com/office/drawing/2014/main" id="{BA4FB09D-0EE4-4339-9D93-C90276D7504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348" name="Text Box 5">
          <a:extLst>
            <a:ext uri="{FF2B5EF4-FFF2-40B4-BE49-F238E27FC236}">
              <a16:creationId xmlns:a16="http://schemas.microsoft.com/office/drawing/2014/main" id="{E82EA836-0982-43E5-9E63-41C0964F9B7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349" name="Text Box 5">
          <a:extLst>
            <a:ext uri="{FF2B5EF4-FFF2-40B4-BE49-F238E27FC236}">
              <a16:creationId xmlns:a16="http://schemas.microsoft.com/office/drawing/2014/main" id="{7F985B05-064C-468A-A174-4F25120DB0B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350" name="Text Box 5">
          <a:extLst>
            <a:ext uri="{FF2B5EF4-FFF2-40B4-BE49-F238E27FC236}">
              <a16:creationId xmlns:a16="http://schemas.microsoft.com/office/drawing/2014/main" id="{F3702ADA-8D1F-446E-8944-1296C0E42C9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351" name="Text Box 5">
          <a:extLst>
            <a:ext uri="{FF2B5EF4-FFF2-40B4-BE49-F238E27FC236}">
              <a16:creationId xmlns:a16="http://schemas.microsoft.com/office/drawing/2014/main" id="{BE0FC32E-3C0C-4C0A-A3A4-3A0D739C74D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352" name="Text Box 5">
          <a:extLst>
            <a:ext uri="{FF2B5EF4-FFF2-40B4-BE49-F238E27FC236}">
              <a16:creationId xmlns:a16="http://schemas.microsoft.com/office/drawing/2014/main" id="{A9903F09-80BE-4023-8352-8F7FE99A8272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353" name="Text Box 5">
          <a:extLst>
            <a:ext uri="{FF2B5EF4-FFF2-40B4-BE49-F238E27FC236}">
              <a16:creationId xmlns:a16="http://schemas.microsoft.com/office/drawing/2014/main" id="{6989A868-C853-4497-B971-F38542C7CD07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54" name="Text Box 5">
          <a:extLst>
            <a:ext uri="{FF2B5EF4-FFF2-40B4-BE49-F238E27FC236}">
              <a16:creationId xmlns:a16="http://schemas.microsoft.com/office/drawing/2014/main" id="{9834FAB0-35CC-4C71-AAB2-4BA8EB5C6C1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55" name="Text Box 5">
          <a:extLst>
            <a:ext uri="{FF2B5EF4-FFF2-40B4-BE49-F238E27FC236}">
              <a16:creationId xmlns:a16="http://schemas.microsoft.com/office/drawing/2014/main" id="{C46E8E0E-1D54-4404-BFD1-B9D8CEDBF9A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56" name="Text Box 5">
          <a:extLst>
            <a:ext uri="{FF2B5EF4-FFF2-40B4-BE49-F238E27FC236}">
              <a16:creationId xmlns:a16="http://schemas.microsoft.com/office/drawing/2014/main" id="{6525B2B2-DD2A-4F09-AA8B-89A3533699A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57" name="Text Box 5">
          <a:extLst>
            <a:ext uri="{FF2B5EF4-FFF2-40B4-BE49-F238E27FC236}">
              <a16:creationId xmlns:a16="http://schemas.microsoft.com/office/drawing/2014/main" id="{1ADCF704-1554-4F10-B85C-3B968BAC825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58" name="Text Box 5">
          <a:extLst>
            <a:ext uri="{FF2B5EF4-FFF2-40B4-BE49-F238E27FC236}">
              <a16:creationId xmlns:a16="http://schemas.microsoft.com/office/drawing/2014/main" id="{8CD7BF26-4A35-4535-B028-61F4768E848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359" name="Text Box 5">
          <a:extLst>
            <a:ext uri="{FF2B5EF4-FFF2-40B4-BE49-F238E27FC236}">
              <a16:creationId xmlns:a16="http://schemas.microsoft.com/office/drawing/2014/main" id="{1A6CB8B0-3654-4304-8D24-EC5E9AF7FE8A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60" name="Text Box 5">
          <a:extLst>
            <a:ext uri="{FF2B5EF4-FFF2-40B4-BE49-F238E27FC236}">
              <a16:creationId xmlns:a16="http://schemas.microsoft.com/office/drawing/2014/main" id="{293442DC-0ACA-4119-B474-1F95D6042F8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61" name="Text Box 5">
          <a:extLst>
            <a:ext uri="{FF2B5EF4-FFF2-40B4-BE49-F238E27FC236}">
              <a16:creationId xmlns:a16="http://schemas.microsoft.com/office/drawing/2014/main" id="{58CE75F1-3096-4AE7-8E70-02721E70FCA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62" name="Text Box 5">
          <a:extLst>
            <a:ext uri="{FF2B5EF4-FFF2-40B4-BE49-F238E27FC236}">
              <a16:creationId xmlns:a16="http://schemas.microsoft.com/office/drawing/2014/main" id="{395841F2-DFC7-441B-B415-9A8646557B5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63" name="Text Box 5">
          <a:extLst>
            <a:ext uri="{FF2B5EF4-FFF2-40B4-BE49-F238E27FC236}">
              <a16:creationId xmlns:a16="http://schemas.microsoft.com/office/drawing/2014/main" id="{7BD9EA5F-94A1-468E-977F-CAE961D1BDF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364" name="Text Box 5">
          <a:extLst>
            <a:ext uri="{FF2B5EF4-FFF2-40B4-BE49-F238E27FC236}">
              <a16:creationId xmlns:a16="http://schemas.microsoft.com/office/drawing/2014/main" id="{0A303A48-F1E4-4D9A-BDD7-85447103125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365" name="Text Box 5">
          <a:extLst>
            <a:ext uri="{FF2B5EF4-FFF2-40B4-BE49-F238E27FC236}">
              <a16:creationId xmlns:a16="http://schemas.microsoft.com/office/drawing/2014/main" id="{B6D3C529-0535-4824-8339-691B98247A3E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366" name="Line 4">
          <a:extLst>
            <a:ext uri="{FF2B5EF4-FFF2-40B4-BE49-F238E27FC236}">
              <a16:creationId xmlns:a16="http://schemas.microsoft.com/office/drawing/2014/main" id="{BA6AB523-6F9F-42EC-AA02-B2EA67F27F10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367" name="Line 4">
          <a:extLst>
            <a:ext uri="{FF2B5EF4-FFF2-40B4-BE49-F238E27FC236}">
              <a16:creationId xmlns:a16="http://schemas.microsoft.com/office/drawing/2014/main" id="{E7E6D4CF-1E63-4286-8231-516AB73788C8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68" name="Text Box 5">
          <a:extLst>
            <a:ext uri="{FF2B5EF4-FFF2-40B4-BE49-F238E27FC236}">
              <a16:creationId xmlns:a16="http://schemas.microsoft.com/office/drawing/2014/main" id="{ED1912EA-90D0-4D0F-AD4C-DD03C92779E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69" name="Text Box 5">
          <a:extLst>
            <a:ext uri="{FF2B5EF4-FFF2-40B4-BE49-F238E27FC236}">
              <a16:creationId xmlns:a16="http://schemas.microsoft.com/office/drawing/2014/main" id="{FEAEFCAC-27AF-4191-BC90-0E8D7B0684E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70" name="Text Box 5">
          <a:extLst>
            <a:ext uri="{FF2B5EF4-FFF2-40B4-BE49-F238E27FC236}">
              <a16:creationId xmlns:a16="http://schemas.microsoft.com/office/drawing/2014/main" id="{BAB1D821-ED35-462E-BA54-021F8617EA2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71" name="Text Box 5">
          <a:extLst>
            <a:ext uri="{FF2B5EF4-FFF2-40B4-BE49-F238E27FC236}">
              <a16:creationId xmlns:a16="http://schemas.microsoft.com/office/drawing/2014/main" id="{04909888-2177-41B8-A8AF-746A1028EAE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72" name="Text Box 5">
          <a:extLst>
            <a:ext uri="{FF2B5EF4-FFF2-40B4-BE49-F238E27FC236}">
              <a16:creationId xmlns:a16="http://schemas.microsoft.com/office/drawing/2014/main" id="{5626B206-A1AC-40EA-A7CD-3C2E1E48399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73" name="Text Box 5">
          <a:extLst>
            <a:ext uri="{FF2B5EF4-FFF2-40B4-BE49-F238E27FC236}">
              <a16:creationId xmlns:a16="http://schemas.microsoft.com/office/drawing/2014/main" id="{067C7017-456A-498A-92CE-066A01BC620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74" name="Text Box 5">
          <a:extLst>
            <a:ext uri="{FF2B5EF4-FFF2-40B4-BE49-F238E27FC236}">
              <a16:creationId xmlns:a16="http://schemas.microsoft.com/office/drawing/2014/main" id="{3352981A-7A2C-4D98-A44E-AC47A17CF65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75" name="Text Box 5">
          <a:extLst>
            <a:ext uri="{FF2B5EF4-FFF2-40B4-BE49-F238E27FC236}">
              <a16:creationId xmlns:a16="http://schemas.microsoft.com/office/drawing/2014/main" id="{8FF2FADE-007B-41F0-8C37-7F579AD70BC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76" name="Text Box 5">
          <a:extLst>
            <a:ext uri="{FF2B5EF4-FFF2-40B4-BE49-F238E27FC236}">
              <a16:creationId xmlns:a16="http://schemas.microsoft.com/office/drawing/2014/main" id="{A230DB4A-C2E7-4A0E-950F-550031979DF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77" name="Text Box 5">
          <a:extLst>
            <a:ext uri="{FF2B5EF4-FFF2-40B4-BE49-F238E27FC236}">
              <a16:creationId xmlns:a16="http://schemas.microsoft.com/office/drawing/2014/main" id="{D124C81C-600D-473F-96AD-BBD481B6E42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378" name="Text Box 5">
          <a:extLst>
            <a:ext uri="{FF2B5EF4-FFF2-40B4-BE49-F238E27FC236}">
              <a16:creationId xmlns:a16="http://schemas.microsoft.com/office/drawing/2014/main" id="{AC82A44C-5008-4B15-A2DB-02713D3115BA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379" name="Text Box 5">
          <a:extLst>
            <a:ext uri="{FF2B5EF4-FFF2-40B4-BE49-F238E27FC236}">
              <a16:creationId xmlns:a16="http://schemas.microsoft.com/office/drawing/2014/main" id="{01053680-0249-4652-93C1-C3A5373D11FC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380" name="Text Box 5">
          <a:extLst>
            <a:ext uri="{FF2B5EF4-FFF2-40B4-BE49-F238E27FC236}">
              <a16:creationId xmlns:a16="http://schemas.microsoft.com/office/drawing/2014/main" id="{B13880CD-0638-42C4-9B2E-60BC3B7C8CE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381" name="Text Box 5">
          <a:extLst>
            <a:ext uri="{FF2B5EF4-FFF2-40B4-BE49-F238E27FC236}">
              <a16:creationId xmlns:a16="http://schemas.microsoft.com/office/drawing/2014/main" id="{99E3ED05-AD54-4D0E-AAC6-2CFB86139D8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382" name="Text Box 5">
          <a:extLst>
            <a:ext uri="{FF2B5EF4-FFF2-40B4-BE49-F238E27FC236}">
              <a16:creationId xmlns:a16="http://schemas.microsoft.com/office/drawing/2014/main" id="{7F8F957A-A472-40DA-B817-87FC00AEF984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383" name="Text Box 5">
          <a:extLst>
            <a:ext uri="{FF2B5EF4-FFF2-40B4-BE49-F238E27FC236}">
              <a16:creationId xmlns:a16="http://schemas.microsoft.com/office/drawing/2014/main" id="{D43AE78C-C095-48EF-812E-AEB0FF8F1F4C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84" name="Text Box 5">
          <a:extLst>
            <a:ext uri="{FF2B5EF4-FFF2-40B4-BE49-F238E27FC236}">
              <a16:creationId xmlns:a16="http://schemas.microsoft.com/office/drawing/2014/main" id="{E0CDB443-25FE-443C-9497-4F0AD35AC08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85" name="Text Box 5">
          <a:extLst>
            <a:ext uri="{FF2B5EF4-FFF2-40B4-BE49-F238E27FC236}">
              <a16:creationId xmlns:a16="http://schemas.microsoft.com/office/drawing/2014/main" id="{E21E1018-1207-4B9F-97CC-F12DD754353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86" name="Text Box 5">
          <a:extLst>
            <a:ext uri="{FF2B5EF4-FFF2-40B4-BE49-F238E27FC236}">
              <a16:creationId xmlns:a16="http://schemas.microsoft.com/office/drawing/2014/main" id="{02A40F2E-500B-4BC6-8384-B0DF39CF356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87" name="Text Box 5">
          <a:extLst>
            <a:ext uri="{FF2B5EF4-FFF2-40B4-BE49-F238E27FC236}">
              <a16:creationId xmlns:a16="http://schemas.microsoft.com/office/drawing/2014/main" id="{54CF37DC-56DD-441D-BF22-DDC2BBD6178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88" name="Text Box 5">
          <a:extLst>
            <a:ext uri="{FF2B5EF4-FFF2-40B4-BE49-F238E27FC236}">
              <a16:creationId xmlns:a16="http://schemas.microsoft.com/office/drawing/2014/main" id="{8DC941C5-CA20-470C-8A18-52EC598E96B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389" name="Text Box 5">
          <a:extLst>
            <a:ext uri="{FF2B5EF4-FFF2-40B4-BE49-F238E27FC236}">
              <a16:creationId xmlns:a16="http://schemas.microsoft.com/office/drawing/2014/main" id="{4E2607F4-FC6D-4C47-B110-CC14C212091A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90" name="Text Box 5">
          <a:extLst>
            <a:ext uri="{FF2B5EF4-FFF2-40B4-BE49-F238E27FC236}">
              <a16:creationId xmlns:a16="http://schemas.microsoft.com/office/drawing/2014/main" id="{4B11A835-301F-4D17-98EC-27AA9162DA2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5E899F46-23BD-4EEE-9787-21C1838135C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92" name="Text Box 5">
          <a:extLst>
            <a:ext uri="{FF2B5EF4-FFF2-40B4-BE49-F238E27FC236}">
              <a16:creationId xmlns:a16="http://schemas.microsoft.com/office/drawing/2014/main" id="{3B442A1E-674C-49C9-AE57-61382B764C4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93" name="Text Box 5">
          <a:extLst>
            <a:ext uri="{FF2B5EF4-FFF2-40B4-BE49-F238E27FC236}">
              <a16:creationId xmlns:a16="http://schemas.microsoft.com/office/drawing/2014/main" id="{4D5D9193-2B8F-4FA6-BCC7-5E65002FE1B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94" name="Text Box 5">
          <a:extLst>
            <a:ext uri="{FF2B5EF4-FFF2-40B4-BE49-F238E27FC236}">
              <a16:creationId xmlns:a16="http://schemas.microsoft.com/office/drawing/2014/main" id="{4F52E368-A6B0-476F-A662-D9656575C91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395" name="Text Box 5">
          <a:extLst>
            <a:ext uri="{FF2B5EF4-FFF2-40B4-BE49-F238E27FC236}">
              <a16:creationId xmlns:a16="http://schemas.microsoft.com/office/drawing/2014/main" id="{7EBE94CC-C626-47C0-B36B-97780916CF77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396" name="Line 4">
          <a:extLst>
            <a:ext uri="{FF2B5EF4-FFF2-40B4-BE49-F238E27FC236}">
              <a16:creationId xmlns:a16="http://schemas.microsoft.com/office/drawing/2014/main" id="{7C3C033E-CE5A-416C-B875-0FC7BA299E34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397" name="Line 4">
          <a:extLst>
            <a:ext uri="{FF2B5EF4-FFF2-40B4-BE49-F238E27FC236}">
              <a16:creationId xmlns:a16="http://schemas.microsoft.com/office/drawing/2014/main" id="{1B0A0439-F83C-4913-9F06-AE9A9836F9EB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98" name="Text Box 5">
          <a:extLst>
            <a:ext uri="{FF2B5EF4-FFF2-40B4-BE49-F238E27FC236}">
              <a16:creationId xmlns:a16="http://schemas.microsoft.com/office/drawing/2014/main" id="{4C6F0709-C702-4B08-B0D6-DA23483F6C2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399" name="Text Box 5">
          <a:extLst>
            <a:ext uri="{FF2B5EF4-FFF2-40B4-BE49-F238E27FC236}">
              <a16:creationId xmlns:a16="http://schemas.microsoft.com/office/drawing/2014/main" id="{83DCD8E2-73F7-4A40-8C20-C8B57C6FF0C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00" name="Text Box 5">
          <a:extLst>
            <a:ext uri="{FF2B5EF4-FFF2-40B4-BE49-F238E27FC236}">
              <a16:creationId xmlns:a16="http://schemas.microsoft.com/office/drawing/2014/main" id="{8929EB92-F70B-46F3-BC33-B480DAEDDFB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01" name="Text Box 5">
          <a:extLst>
            <a:ext uri="{FF2B5EF4-FFF2-40B4-BE49-F238E27FC236}">
              <a16:creationId xmlns:a16="http://schemas.microsoft.com/office/drawing/2014/main" id="{CB7070E0-CA94-45E7-B963-20ECF02034A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02" name="Text Box 5">
          <a:extLst>
            <a:ext uri="{FF2B5EF4-FFF2-40B4-BE49-F238E27FC236}">
              <a16:creationId xmlns:a16="http://schemas.microsoft.com/office/drawing/2014/main" id="{3CE8E22E-5980-4DFB-B1BC-C6728548F7A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03" name="Text Box 5">
          <a:extLst>
            <a:ext uri="{FF2B5EF4-FFF2-40B4-BE49-F238E27FC236}">
              <a16:creationId xmlns:a16="http://schemas.microsoft.com/office/drawing/2014/main" id="{2865B358-D2DC-4697-83C4-869D29F320B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04" name="Text Box 5">
          <a:extLst>
            <a:ext uri="{FF2B5EF4-FFF2-40B4-BE49-F238E27FC236}">
              <a16:creationId xmlns:a16="http://schemas.microsoft.com/office/drawing/2014/main" id="{3CFC2D90-DC9C-4FC8-90E7-B6F31518AC6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05" name="Text Box 5">
          <a:extLst>
            <a:ext uri="{FF2B5EF4-FFF2-40B4-BE49-F238E27FC236}">
              <a16:creationId xmlns:a16="http://schemas.microsoft.com/office/drawing/2014/main" id="{5396725B-272A-48C7-8DE8-6ACA7FDAA65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06" name="Text Box 5">
          <a:extLst>
            <a:ext uri="{FF2B5EF4-FFF2-40B4-BE49-F238E27FC236}">
              <a16:creationId xmlns:a16="http://schemas.microsoft.com/office/drawing/2014/main" id="{CCCB3843-CD70-469D-9328-5B710DF3456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07" name="Text Box 5">
          <a:extLst>
            <a:ext uri="{FF2B5EF4-FFF2-40B4-BE49-F238E27FC236}">
              <a16:creationId xmlns:a16="http://schemas.microsoft.com/office/drawing/2014/main" id="{3F91C9A4-24F4-4BB6-A8C0-4C60ADFE1CA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408" name="Text Box 5">
          <a:extLst>
            <a:ext uri="{FF2B5EF4-FFF2-40B4-BE49-F238E27FC236}">
              <a16:creationId xmlns:a16="http://schemas.microsoft.com/office/drawing/2014/main" id="{8201D58F-03A3-41F3-B440-C58F199D1005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409" name="Text Box 5">
          <a:extLst>
            <a:ext uri="{FF2B5EF4-FFF2-40B4-BE49-F238E27FC236}">
              <a16:creationId xmlns:a16="http://schemas.microsoft.com/office/drawing/2014/main" id="{147C5155-64DF-419F-A685-CB3EDC634613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410" name="Text Box 5">
          <a:extLst>
            <a:ext uri="{FF2B5EF4-FFF2-40B4-BE49-F238E27FC236}">
              <a16:creationId xmlns:a16="http://schemas.microsoft.com/office/drawing/2014/main" id="{A601578F-47D3-42F1-9307-8F9A74AB74E2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411" name="Text Box 5">
          <a:extLst>
            <a:ext uri="{FF2B5EF4-FFF2-40B4-BE49-F238E27FC236}">
              <a16:creationId xmlns:a16="http://schemas.microsoft.com/office/drawing/2014/main" id="{043B7020-8A56-4112-B8E7-764F38A1BE7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412" name="Text Box 5">
          <a:extLst>
            <a:ext uri="{FF2B5EF4-FFF2-40B4-BE49-F238E27FC236}">
              <a16:creationId xmlns:a16="http://schemas.microsoft.com/office/drawing/2014/main" id="{30729139-BEAC-4C39-91EC-D6E04227273B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413" name="Text Box 5">
          <a:extLst>
            <a:ext uri="{FF2B5EF4-FFF2-40B4-BE49-F238E27FC236}">
              <a16:creationId xmlns:a16="http://schemas.microsoft.com/office/drawing/2014/main" id="{7E7A6AAA-6471-440D-8608-5A013B9BC974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14" name="Text Box 5">
          <a:extLst>
            <a:ext uri="{FF2B5EF4-FFF2-40B4-BE49-F238E27FC236}">
              <a16:creationId xmlns:a16="http://schemas.microsoft.com/office/drawing/2014/main" id="{CFFF3769-5275-4118-9E4E-E4AF114DADF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15" name="Text Box 5">
          <a:extLst>
            <a:ext uri="{FF2B5EF4-FFF2-40B4-BE49-F238E27FC236}">
              <a16:creationId xmlns:a16="http://schemas.microsoft.com/office/drawing/2014/main" id="{366DA74D-1F8B-4134-A2CF-E1D007A0579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16" name="Text Box 5">
          <a:extLst>
            <a:ext uri="{FF2B5EF4-FFF2-40B4-BE49-F238E27FC236}">
              <a16:creationId xmlns:a16="http://schemas.microsoft.com/office/drawing/2014/main" id="{B4E65706-7325-40AA-9197-A892BD1D8FF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17" name="Text Box 5">
          <a:extLst>
            <a:ext uri="{FF2B5EF4-FFF2-40B4-BE49-F238E27FC236}">
              <a16:creationId xmlns:a16="http://schemas.microsoft.com/office/drawing/2014/main" id="{8394CEBB-AACE-45FD-B698-D2DA24BC8DD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18" name="Text Box 5">
          <a:extLst>
            <a:ext uri="{FF2B5EF4-FFF2-40B4-BE49-F238E27FC236}">
              <a16:creationId xmlns:a16="http://schemas.microsoft.com/office/drawing/2014/main" id="{89E306AC-DDA7-45E5-A679-00A9A7CF4A4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id="{8E33D618-2EB2-470F-AA03-950F3D5A77AD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20" name="Text Box 5">
          <a:extLst>
            <a:ext uri="{FF2B5EF4-FFF2-40B4-BE49-F238E27FC236}">
              <a16:creationId xmlns:a16="http://schemas.microsoft.com/office/drawing/2014/main" id="{10D0344E-36BB-4B5C-B8FC-0B2254D4B5A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21" name="Text Box 5">
          <a:extLst>
            <a:ext uri="{FF2B5EF4-FFF2-40B4-BE49-F238E27FC236}">
              <a16:creationId xmlns:a16="http://schemas.microsoft.com/office/drawing/2014/main" id="{D1161D1F-7D34-41A3-ADCB-32892B1D32C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22" name="Text Box 5">
          <a:extLst>
            <a:ext uri="{FF2B5EF4-FFF2-40B4-BE49-F238E27FC236}">
              <a16:creationId xmlns:a16="http://schemas.microsoft.com/office/drawing/2014/main" id="{0FC0028C-98A9-416D-93BD-2A07AB4532C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23" name="Text Box 5">
          <a:extLst>
            <a:ext uri="{FF2B5EF4-FFF2-40B4-BE49-F238E27FC236}">
              <a16:creationId xmlns:a16="http://schemas.microsoft.com/office/drawing/2014/main" id="{0A66D33E-030C-40C9-93ED-17BCD14279C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24" name="Text Box 5">
          <a:extLst>
            <a:ext uri="{FF2B5EF4-FFF2-40B4-BE49-F238E27FC236}">
              <a16:creationId xmlns:a16="http://schemas.microsoft.com/office/drawing/2014/main" id="{5BAD7FA1-3858-46CB-86B1-709782111CA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425" name="Text Box 5">
          <a:extLst>
            <a:ext uri="{FF2B5EF4-FFF2-40B4-BE49-F238E27FC236}">
              <a16:creationId xmlns:a16="http://schemas.microsoft.com/office/drawing/2014/main" id="{49DC5CCA-39A7-47E1-9862-3FC4F669ADE3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426" name="Line 4">
          <a:extLst>
            <a:ext uri="{FF2B5EF4-FFF2-40B4-BE49-F238E27FC236}">
              <a16:creationId xmlns:a16="http://schemas.microsoft.com/office/drawing/2014/main" id="{D4D852A4-0A7A-4C7E-86F4-8B011F43A88C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427" name="Line 4">
          <a:extLst>
            <a:ext uri="{FF2B5EF4-FFF2-40B4-BE49-F238E27FC236}">
              <a16:creationId xmlns:a16="http://schemas.microsoft.com/office/drawing/2014/main" id="{B36CF9C4-CF2A-4B1D-A149-930CA8EA18C7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28" name="Text Box 5">
          <a:extLst>
            <a:ext uri="{FF2B5EF4-FFF2-40B4-BE49-F238E27FC236}">
              <a16:creationId xmlns:a16="http://schemas.microsoft.com/office/drawing/2014/main" id="{E0AB4876-7A35-47AF-9864-3199947073A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29" name="Text Box 5">
          <a:extLst>
            <a:ext uri="{FF2B5EF4-FFF2-40B4-BE49-F238E27FC236}">
              <a16:creationId xmlns:a16="http://schemas.microsoft.com/office/drawing/2014/main" id="{B0E1EA7E-D67A-44E8-960D-8F2D8CDB69F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30" name="Text Box 5">
          <a:extLst>
            <a:ext uri="{FF2B5EF4-FFF2-40B4-BE49-F238E27FC236}">
              <a16:creationId xmlns:a16="http://schemas.microsoft.com/office/drawing/2014/main" id="{42B7A24D-D9C8-4674-8071-651B19FA011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174518BC-42AF-41AD-BFAC-D1625BC5A8E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32" name="Text Box 5">
          <a:extLst>
            <a:ext uri="{FF2B5EF4-FFF2-40B4-BE49-F238E27FC236}">
              <a16:creationId xmlns:a16="http://schemas.microsoft.com/office/drawing/2014/main" id="{5A3E6194-19D2-4A9C-B25E-EE807B88375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33" name="Text Box 5">
          <a:extLst>
            <a:ext uri="{FF2B5EF4-FFF2-40B4-BE49-F238E27FC236}">
              <a16:creationId xmlns:a16="http://schemas.microsoft.com/office/drawing/2014/main" id="{C4DCFE86-41F1-46C1-B414-D91A3E6E45C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34" name="Text Box 5">
          <a:extLst>
            <a:ext uri="{FF2B5EF4-FFF2-40B4-BE49-F238E27FC236}">
              <a16:creationId xmlns:a16="http://schemas.microsoft.com/office/drawing/2014/main" id="{8F1CAC44-D2BA-4F0D-85ED-81B1BE8D676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35" name="Text Box 5">
          <a:extLst>
            <a:ext uri="{FF2B5EF4-FFF2-40B4-BE49-F238E27FC236}">
              <a16:creationId xmlns:a16="http://schemas.microsoft.com/office/drawing/2014/main" id="{A9E7F70B-EBBF-4AAC-B6B1-F7478C60015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36" name="Text Box 5">
          <a:extLst>
            <a:ext uri="{FF2B5EF4-FFF2-40B4-BE49-F238E27FC236}">
              <a16:creationId xmlns:a16="http://schemas.microsoft.com/office/drawing/2014/main" id="{B4EBF7AD-2163-4330-9B45-FF00F43211F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37" name="Text Box 5">
          <a:extLst>
            <a:ext uri="{FF2B5EF4-FFF2-40B4-BE49-F238E27FC236}">
              <a16:creationId xmlns:a16="http://schemas.microsoft.com/office/drawing/2014/main" id="{A57AED7E-5B8E-4934-AE8C-A2711D96185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438" name="Text Box 5">
          <a:extLst>
            <a:ext uri="{FF2B5EF4-FFF2-40B4-BE49-F238E27FC236}">
              <a16:creationId xmlns:a16="http://schemas.microsoft.com/office/drawing/2014/main" id="{1B3CBCDA-1112-40C6-8FF9-BE7A8334879E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439" name="Text Box 5">
          <a:extLst>
            <a:ext uri="{FF2B5EF4-FFF2-40B4-BE49-F238E27FC236}">
              <a16:creationId xmlns:a16="http://schemas.microsoft.com/office/drawing/2014/main" id="{81A5D6D9-981A-4734-9675-E8EC822BB0BF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440" name="Text Box 5">
          <a:extLst>
            <a:ext uri="{FF2B5EF4-FFF2-40B4-BE49-F238E27FC236}">
              <a16:creationId xmlns:a16="http://schemas.microsoft.com/office/drawing/2014/main" id="{CFFF7F3A-3A81-4688-BA30-DD788AE12085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441" name="Text Box 5">
          <a:extLst>
            <a:ext uri="{FF2B5EF4-FFF2-40B4-BE49-F238E27FC236}">
              <a16:creationId xmlns:a16="http://schemas.microsoft.com/office/drawing/2014/main" id="{A627170E-127F-43D6-B668-83D84EFB1E6A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442" name="Text Box 5">
          <a:extLst>
            <a:ext uri="{FF2B5EF4-FFF2-40B4-BE49-F238E27FC236}">
              <a16:creationId xmlns:a16="http://schemas.microsoft.com/office/drawing/2014/main" id="{7F5A15C0-647F-4E5E-BCE8-12D2CB1F124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443" name="Text Box 5">
          <a:extLst>
            <a:ext uri="{FF2B5EF4-FFF2-40B4-BE49-F238E27FC236}">
              <a16:creationId xmlns:a16="http://schemas.microsoft.com/office/drawing/2014/main" id="{6151A261-5644-48DE-9D01-0D164971186D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44" name="Text Box 5">
          <a:extLst>
            <a:ext uri="{FF2B5EF4-FFF2-40B4-BE49-F238E27FC236}">
              <a16:creationId xmlns:a16="http://schemas.microsoft.com/office/drawing/2014/main" id="{3B109C39-715F-45CA-92DE-8CCFDBAF6A6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45" name="Text Box 5">
          <a:extLst>
            <a:ext uri="{FF2B5EF4-FFF2-40B4-BE49-F238E27FC236}">
              <a16:creationId xmlns:a16="http://schemas.microsoft.com/office/drawing/2014/main" id="{7CA5CEF6-6366-4D3C-B3B8-20AC10EF8B0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46" name="Text Box 5">
          <a:extLst>
            <a:ext uri="{FF2B5EF4-FFF2-40B4-BE49-F238E27FC236}">
              <a16:creationId xmlns:a16="http://schemas.microsoft.com/office/drawing/2014/main" id="{6F8503FE-6231-4A86-9AB6-5D4EE54DD87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47" name="Text Box 5">
          <a:extLst>
            <a:ext uri="{FF2B5EF4-FFF2-40B4-BE49-F238E27FC236}">
              <a16:creationId xmlns:a16="http://schemas.microsoft.com/office/drawing/2014/main" id="{D1A36732-6B0A-47DC-A402-71862F476BB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48" name="Text Box 5">
          <a:extLst>
            <a:ext uri="{FF2B5EF4-FFF2-40B4-BE49-F238E27FC236}">
              <a16:creationId xmlns:a16="http://schemas.microsoft.com/office/drawing/2014/main" id="{22922038-7DD8-415E-86FF-D5E333D28A2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449" name="Text Box 5">
          <a:extLst>
            <a:ext uri="{FF2B5EF4-FFF2-40B4-BE49-F238E27FC236}">
              <a16:creationId xmlns:a16="http://schemas.microsoft.com/office/drawing/2014/main" id="{2C6740DF-D5D7-43C3-8224-C7BA10874F81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50" name="Text Box 5">
          <a:extLst>
            <a:ext uri="{FF2B5EF4-FFF2-40B4-BE49-F238E27FC236}">
              <a16:creationId xmlns:a16="http://schemas.microsoft.com/office/drawing/2014/main" id="{EA2E28B5-4218-4AA8-BC28-BC75FBDE886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165E0CD5-6ED4-4663-A47B-B3FC5C075E4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52" name="Text Box 5">
          <a:extLst>
            <a:ext uri="{FF2B5EF4-FFF2-40B4-BE49-F238E27FC236}">
              <a16:creationId xmlns:a16="http://schemas.microsoft.com/office/drawing/2014/main" id="{1DC961DE-14B2-44BA-918E-23EB625D463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53" name="Text Box 5">
          <a:extLst>
            <a:ext uri="{FF2B5EF4-FFF2-40B4-BE49-F238E27FC236}">
              <a16:creationId xmlns:a16="http://schemas.microsoft.com/office/drawing/2014/main" id="{53C209F6-857E-4622-ABFB-4A25C67D72C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54" name="Text Box 5">
          <a:extLst>
            <a:ext uri="{FF2B5EF4-FFF2-40B4-BE49-F238E27FC236}">
              <a16:creationId xmlns:a16="http://schemas.microsoft.com/office/drawing/2014/main" id="{87ADED5F-6A65-4C2A-B2BE-AF2FA8DEBF3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455" name="Text Box 5">
          <a:extLst>
            <a:ext uri="{FF2B5EF4-FFF2-40B4-BE49-F238E27FC236}">
              <a16:creationId xmlns:a16="http://schemas.microsoft.com/office/drawing/2014/main" id="{EE6258C0-4D33-4DB9-81F4-859875402174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456" name="Line 4">
          <a:extLst>
            <a:ext uri="{FF2B5EF4-FFF2-40B4-BE49-F238E27FC236}">
              <a16:creationId xmlns:a16="http://schemas.microsoft.com/office/drawing/2014/main" id="{C6B5D7B3-FEDB-4803-A690-B39FD242B2AF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457" name="Line 4">
          <a:extLst>
            <a:ext uri="{FF2B5EF4-FFF2-40B4-BE49-F238E27FC236}">
              <a16:creationId xmlns:a16="http://schemas.microsoft.com/office/drawing/2014/main" id="{F4C9EAF4-E6DC-4C1A-8851-C7B73B596377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58" name="Text Box 5">
          <a:extLst>
            <a:ext uri="{FF2B5EF4-FFF2-40B4-BE49-F238E27FC236}">
              <a16:creationId xmlns:a16="http://schemas.microsoft.com/office/drawing/2014/main" id="{A51C7A1B-823D-4DF1-9AE0-93C07DA9E51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59" name="Text Box 5">
          <a:extLst>
            <a:ext uri="{FF2B5EF4-FFF2-40B4-BE49-F238E27FC236}">
              <a16:creationId xmlns:a16="http://schemas.microsoft.com/office/drawing/2014/main" id="{F7500286-0D27-4EED-BE25-44C8AC2D524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60" name="Text Box 5">
          <a:extLst>
            <a:ext uri="{FF2B5EF4-FFF2-40B4-BE49-F238E27FC236}">
              <a16:creationId xmlns:a16="http://schemas.microsoft.com/office/drawing/2014/main" id="{A824FC5D-98E5-432E-9022-57E44B99A41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61" name="Text Box 5">
          <a:extLst>
            <a:ext uri="{FF2B5EF4-FFF2-40B4-BE49-F238E27FC236}">
              <a16:creationId xmlns:a16="http://schemas.microsoft.com/office/drawing/2014/main" id="{B435F8A1-7451-419D-9D92-8CE013618FE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62" name="Text Box 5">
          <a:extLst>
            <a:ext uri="{FF2B5EF4-FFF2-40B4-BE49-F238E27FC236}">
              <a16:creationId xmlns:a16="http://schemas.microsoft.com/office/drawing/2014/main" id="{B79F91D5-376F-49C0-83F5-1D9E6A78D1B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63" name="Text Box 5">
          <a:extLst>
            <a:ext uri="{FF2B5EF4-FFF2-40B4-BE49-F238E27FC236}">
              <a16:creationId xmlns:a16="http://schemas.microsoft.com/office/drawing/2014/main" id="{4E47F80B-1AEC-42F9-8241-1BBB011D726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64" name="Text Box 5">
          <a:extLst>
            <a:ext uri="{FF2B5EF4-FFF2-40B4-BE49-F238E27FC236}">
              <a16:creationId xmlns:a16="http://schemas.microsoft.com/office/drawing/2014/main" id="{CE73F714-237F-4663-8918-F9FF4DBFFB7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65" name="Text Box 5">
          <a:extLst>
            <a:ext uri="{FF2B5EF4-FFF2-40B4-BE49-F238E27FC236}">
              <a16:creationId xmlns:a16="http://schemas.microsoft.com/office/drawing/2014/main" id="{8388483E-2C69-4191-9F99-D133C438B81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66" name="Text Box 5">
          <a:extLst>
            <a:ext uri="{FF2B5EF4-FFF2-40B4-BE49-F238E27FC236}">
              <a16:creationId xmlns:a16="http://schemas.microsoft.com/office/drawing/2014/main" id="{CBFFEE7C-2DA9-4616-A0A9-8FDC72A9406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67" name="Text Box 5">
          <a:extLst>
            <a:ext uri="{FF2B5EF4-FFF2-40B4-BE49-F238E27FC236}">
              <a16:creationId xmlns:a16="http://schemas.microsoft.com/office/drawing/2014/main" id="{27299504-78E5-4C89-BF68-62189BFA8BA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468" name="Text Box 5">
          <a:extLst>
            <a:ext uri="{FF2B5EF4-FFF2-40B4-BE49-F238E27FC236}">
              <a16:creationId xmlns:a16="http://schemas.microsoft.com/office/drawing/2014/main" id="{CCF830B1-76CA-4BB9-8AA8-E8D23C2B5677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469" name="Text Box 5">
          <a:extLst>
            <a:ext uri="{FF2B5EF4-FFF2-40B4-BE49-F238E27FC236}">
              <a16:creationId xmlns:a16="http://schemas.microsoft.com/office/drawing/2014/main" id="{8059A2AA-5CE8-4F18-94B6-2FDC6CD4CAA5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80F15509-7679-41ED-967E-252E99FA7B5B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471" name="Text Box 5">
          <a:extLst>
            <a:ext uri="{FF2B5EF4-FFF2-40B4-BE49-F238E27FC236}">
              <a16:creationId xmlns:a16="http://schemas.microsoft.com/office/drawing/2014/main" id="{11FB9C28-05F7-4132-A2B9-5536623C5CC4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472" name="Text Box 5">
          <a:extLst>
            <a:ext uri="{FF2B5EF4-FFF2-40B4-BE49-F238E27FC236}">
              <a16:creationId xmlns:a16="http://schemas.microsoft.com/office/drawing/2014/main" id="{7142C6ED-240B-43B6-B971-4E03C20C2762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473" name="Text Box 5">
          <a:extLst>
            <a:ext uri="{FF2B5EF4-FFF2-40B4-BE49-F238E27FC236}">
              <a16:creationId xmlns:a16="http://schemas.microsoft.com/office/drawing/2014/main" id="{0E20157A-E648-4DC8-90F8-7E04214160D6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74" name="Text Box 5">
          <a:extLst>
            <a:ext uri="{FF2B5EF4-FFF2-40B4-BE49-F238E27FC236}">
              <a16:creationId xmlns:a16="http://schemas.microsoft.com/office/drawing/2014/main" id="{41ABEAA4-08C5-4B14-89A3-897B56D9F55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75" name="Text Box 5">
          <a:extLst>
            <a:ext uri="{FF2B5EF4-FFF2-40B4-BE49-F238E27FC236}">
              <a16:creationId xmlns:a16="http://schemas.microsoft.com/office/drawing/2014/main" id="{39E20DD7-E0B1-4FA4-AADC-37754156097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76" name="Text Box 5">
          <a:extLst>
            <a:ext uri="{FF2B5EF4-FFF2-40B4-BE49-F238E27FC236}">
              <a16:creationId xmlns:a16="http://schemas.microsoft.com/office/drawing/2014/main" id="{818AECB3-E167-498D-B2E9-9ED60F6083F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77" name="Text Box 5">
          <a:extLst>
            <a:ext uri="{FF2B5EF4-FFF2-40B4-BE49-F238E27FC236}">
              <a16:creationId xmlns:a16="http://schemas.microsoft.com/office/drawing/2014/main" id="{942C588E-19D7-4B61-9077-3505ABA7CAD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78" name="Text Box 5">
          <a:extLst>
            <a:ext uri="{FF2B5EF4-FFF2-40B4-BE49-F238E27FC236}">
              <a16:creationId xmlns:a16="http://schemas.microsoft.com/office/drawing/2014/main" id="{588E2DE3-ED6E-4969-A62A-69399D89D70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479" name="Text Box 5">
          <a:extLst>
            <a:ext uri="{FF2B5EF4-FFF2-40B4-BE49-F238E27FC236}">
              <a16:creationId xmlns:a16="http://schemas.microsoft.com/office/drawing/2014/main" id="{77DB4FB2-C494-4ADC-820E-4F0511514748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80" name="Text Box 5">
          <a:extLst>
            <a:ext uri="{FF2B5EF4-FFF2-40B4-BE49-F238E27FC236}">
              <a16:creationId xmlns:a16="http://schemas.microsoft.com/office/drawing/2014/main" id="{EEAC7599-86BD-4F68-90C4-8B22BE29ADF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81" name="Text Box 5">
          <a:extLst>
            <a:ext uri="{FF2B5EF4-FFF2-40B4-BE49-F238E27FC236}">
              <a16:creationId xmlns:a16="http://schemas.microsoft.com/office/drawing/2014/main" id="{D5A4615F-505B-4290-85C2-3B5B03CD45A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82" name="Text Box 5">
          <a:extLst>
            <a:ext uri="{FF2B5EF4-FFF2-40B4-BE49-F238E27FC236}">
              <a16:creationId xmlns:a16="http://schemas.microsoft.com/office/drawing/2014/main" id="{8EE818DA-6F4A-4C3D-8382-E40972135EC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83" name="Text Box 5">
          <a:extLst>
            <a:ext uri="{FF2B5EF4-FFF2-40B4-BE49-F238E27FC236}">
              <a16:creationId xmlns:a16="http://schemas.microsoft.com/office/drawing/2014/main" id="{52C8FE1B-5AC6-4CE7-9A32-B55AF8CBE14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484" name="Text Box 5">
          <a:extLst>
            <a:ext uri="{FF2B5EF4-FFF2-40B4-BE49-F238E27FC236}">
              <a16:creationId xmlns:a16="http://schemas.microsoft.com/office/drawing/2014/main" id="{8F7F7904-2CA4-4150-A0A2-6073A8015E4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485" name="Text Box 5">
          <a:extLst>
            <a:ext uri="{FF2B5EF4-FFF2-40B4-BE49-F238E27FC236}">
              <a16:creationId xmlns:a16="http://schemas.microsoft.com/office/drawing/2014/main" id="{2367A38A-32F8-44EE-84DC-35FFDF27555C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486" name="Line 4">
          <a:extLst>
            <a:ext uri="{FF2B5EF4-FFF2-40B4-BE49-F238E27FC236}">
              <a16:creationId xmlns:a16="http://schemas.microsoft.com/office/drawing/2014/main" id="{676007A3-9BED-4B23-873B-C9E200D89209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487" name="Line 4">
          <a:extLst>
            <a:ext uri="{FF2B5EF4-FFF2-40B4-BE49-F238E27FC236}">
              <a16:creationId xmlns:a16="http://schemas.microsoft.com/office/drawing/2014/main" id="{C6EB6BD8-A0A4-4141-94CF-A61FA3F72989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88" name="Text Box 5">
          <a:extLst>
            <a:ext uri="{FF2B5EF4-FFF2-40B4-BE49-F238E27FC236}">
              <a16:creationId xmlns:a16="http://schemas.microsoft.com/office/drawing/2014/main" id="{D611B3B1-CAC0-4ED3-979E-648544EDCF2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89" name="Text Box 5">
          <a:extLst>
            <a:ext uri="{FF2B5EF4-FFF2-40B4-BE49-F238E27FC236}">
              <a16:creationId xmlns:a16="http://schemas.microsoft.com/office/drawing/2014/main" id="{FCFF3018-E1C5-4872-83C6-65D4C34B846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90" name="Text Box 5">
          <a:extLst>
            <a:ext uri="{FF2B5EF4-FFF2-40B4-BE49-F238E27FC236}">
              <a16:creationId xmlns:a16="http://schemas.microsoft.com/office/drawing/2014/main" id="{783C7614-E838-4596-B9A4-4C0C75058CA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91" name="Text Box 5">
          <a:extLst>
            <a:ext uri="{FF2B5EF4-FFF2-40B4-BE49-F238E27FC236}">
              <a16:creationId xmlns:a16="http://schemas.microsoft.com/office/drawing/2014/main" id="{364ADCFC-E521-4CC3-83B4-2232317E914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92" name="Text Box 5">
          <a:extLst>
            <a:ext uri="{FF2B5EF4-FFF2-40B4-BE49-F238E27FC236}">
              <a16:creationId xmlns:a16="http://schemas.microsoft.com/office/drawing/2014/main" id="{8BC4618F-7BF6-4048-88BA-25B5A0A3CD2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93" name="Text Box 5">
          <a:extLst>
            <a:ext uri="{FF2B5EF4-FFF2-40B4-BE49-F238E27FC236}">
              <a16:creationId xmlns:a16="http://schemas.microsoft.com/office/drawing/2014/main" id="{3EB3CABE-EDEE-4BCB-AB5F-13CF7A9FC20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94" name="Text Box 5">
          <a:extLst>
            <a:ext uri="{FF2B5EF4-FFF2-40B4-BE49-F238E27FC236}">
              <a16:creationId xmlns:a16="http://schemas.microsoft.com/office/drawing/2014/main" id="{1D594FCE-A3A4-4381-B42E-785C0ECD2FD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95" name="Text Box 5">
          <a:extLst>
            <a:ext uri="{FF2B5EF4-FFF2-40B4-BE49-F238E27FC236}">
              <a16:creationId xmlns:a16="http://schemas.microsoft.com/office/drawing/2014/main" id="{D57C1C6F-E4EE-48D6-8E63-5B23D0BD480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96" name="Text Box 5">
          <a:extLst>
            <a:ext uri="{FF2B5EF4-FFF2-40B4-BE49-F238E27FC236}">
              <a16:creationId xmlns:a16="http://schemas.microsoft.com/office/drawing/2014/main" id="{09D1FA45-F44E-4BBB-BC74-0AE6B9809E5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497" name="Text Box 5">
          <a:extLst>
            <a:ext uri="{FF2B5EF4-FFF2-40B4-BE49-F238E27FC236}">
              <a16:creationId xmlns:a16="http://schemas.microsoft.com/office/drawing/2014/main" id="{8C5C66F9-8C7D-44CB-BE64-E72CE120863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498" name="Text Box 5">
          <a:extLst>
            <a:ext uri="{FF2B5EF4-FFF2-40B4-BE49-F238E27FC236}">
              <a16:creationId xmlns:a16="http://schemas.microsoft.com/office/drawing/2014/main" id="{B3E46D87-CFDD-4E20-9A7C-78DA5D8896A4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499" name="Text Box 5">
          <a:extLst>
            <a:ext uri="{FF2B5EF4-FFF2-40B4-BE49-F238E27FC236}">
              <a16:creationId xmlns:a16="http://schemas.microsoft.com/office/drawing/2014/main" id="{A0F5D7BD-B511-4328-B566-023D2CCF280C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500" name="Text Box 5">
          <a:extLst>
            <a:ext uri="{FF2B5EF4-FFF2-40B4-BE49-F238E27FC236}">
              <a16:creationId xmlns:a16="http://schemas.microsoft.com/office/drawing/2014/main" id="{C22B7840-712E-4662-B820-100C0A5F064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E6877BF5-FACA-4698-826E-42CA064D2D6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502" name="Text Box 5">
          <a:extLst>
            <a:ext uri="{FF2B5EF4-FFF2-40B4-BE49-F238E27FC236}">
              <a16:creationId xmlns:a16="http://schemas.microsoft.com/office/drawing/2014/main" id="{47E071F5-73D3-47B6-8C55-FC255BB74224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503" name="Text Box 5">
          <a:extLst>
            <a:ext uri="{FF2B5EF4-FFF2-40B4-BE49-F238E27FC236}">
              <a16:creationId xmlns:a16="http://schemas.microsoft.com/office/drawing/2014/main" id="{F7BCC3BE-AD70-4D78-9A4C-5454407B9B01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04" name="Text Box 5">
          <a:extLst>
            <a:ext uri="{FF2B5EF4-FFF2-40B4-BE49-F238E27FC236}">
              <a16:creationId xmlns:a16="http://schemas.microsoft.com/office/drawing/2014/main" id="{486CA1A5-EF46-49A0-B96F-CF356A5B9E0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05" name="Text Box 5">
          <a:extLst>
            <a:ext uri="{FF2B5EF4-FFF2-40B4-BE49-F238E27FC236}">
              <a16:creationId xmlns:a16="http://schemas.microsoft.com/office/drawing/2014/main" id="{DDF5D889-A945-4ACB-8E28-506A04C0637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06" name="Text Box 5">
          <a:extLst>
            <a:ext uri="{FF2B5EF4-FFF2-40B4-BE49-F238E27FC236}">
              <a16:creationId xmlns:a16="http://schemas.microsoft.com/office/drawing/2014/main" id="{52DB2B62-1492-4321-ADB9-2796089205B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07" name="Text Box 5">
          <a:extLst>
            <a:ext uri="{FF2B5EF4-FFF2-40B4-BE49-F238E27FC236}">
              <a16:creationId xmlns:a16="http://schemas.microsoft.com/office/drawing/2014/main" id="{E597A3A0-725B-44A6-AF11-18B1B365079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08" name="Text Box 5">
          <a:extLst>
            <a:ext uri="{FF2B5EF4-FFF2-40B4-BE49-F238E27FC236}">
              <a16:creationId xmlns:a16="http://schemas.microsoft.com/office/drawing/2014/main" id="{B9C8AA7E-0BD0-4754-96C5-82313B77B90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509" name="Text Box 5">
          <a:extLst>
            <a:ext uri="{FF2B5EF4-FFF2-40B4-BE49-F238E27FC236}">
              <a16:creationId xmlns:a16="http://schemas.microsoft.com/office/drawing/2014/main" id="{A655C70F-7897-47B0-A000-74C91ED495AB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10" name="Text Box 5">
          <a:extLst>
            <a:ext uri="{FF2B5EF4-FFF2-40B4-BE49-F238E27FC236}">
              <a16:creationId xmlns:a16="http://schemas.microsoft.com/office/drawing/2014/main" id="{CC263314-6AD0-450D-A962-99AE5644C90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11" name="Text Box 5">
          <a:extLst>
            <a:ext uri="{FF2B5EF4-FFF2-40B4-BE49-F238E27FC236}">
              <a16:creationId xmlns:a16="http://schemas.microsoft.com/office/drawing/2014/main" id="{0AAAA564-9A9B-4530-85B6-360FD49237C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12" name="Text Box 5">
          <a:extLst>
            <a:ext uri="{FF2B5EF4-FFF2-40B4-BE49-F238E27FC236}">
              <a16:creationId xmlns:a16="http://schemas.microsoft.com/office/drawing/2014/main" id="{A7F3BE12-E2B1-401E-8A72-FDF1B829796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13" name="Text Box 5">
          <a:extLst>
            <a:ext uri="{FF2B5EF4-FFF2-40B4-BE49-F238E27FC236}">
              <a16:creationId xmlns:a16="http://schemas.microsoft.com/office/drawing/2014/main" id="{8551C062-B928-49B4-8B92-682032B84E8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14" name="Text Box 5">
          <a:extLst>
            <a:ext uri="{FF2B5EF4-FFF2-40B4-BE49-F238E27FC236}">
              <a16:creationId xmlns:a16="http://schemas.microsoft.com/office/drawing/2014/main" id="{CFF3E57E-9E57-4412-8F6A-C2138E23C8B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515" name="Text Box 5">
          <a:extLst>
            <a:ext uri="{FF2B5EF4-FFF2-40B4-BE49-F238E27FC236}">
              <a16:creationId xmlns:a16="http://schemas.microsoft.com/office/drawing/2014/main" id="{BD43B400-7418-4139-A6F9-E5396B5D5B05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516" name="Line 4">
          <a:extLst>
            <a:ext uri="{FF2B5EF4-FFF2-40B4-BE49-F238E27FC236}">
              <a16:creationId xmlns:a16="http://schemas.microsoft.com/office/drawing/2014/main" id="{8031AE48-143D-40A2-B2EC-C76CCE9F4BE7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517" name="Line 4">
          <a:extLst>
            <a:ext uri="{FF2B5EF4-FFF2-40B4-BE49-F238E27FC236}">
              <a16:creationId xmlns:a16="http://schemas.microsoft.com/office/drawing/2014/main" id="{F1E5C65F-A801-4234-B8EE-F065E4E451C8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18" name="Text Box 5">
          <a:extLst>
            <a:ext uri="{FF2B5EF4-FFF2-40B4-BE49-F238E27FC236}">
              <a16:creationId xmlns:a16="http://schemas.microsoft.com/office/drawing/2014/main" id="{7CC84AD1-AFAB-4FED-A74F-49F5DC92800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19" name="Text Box 5">
          <a:extLst>
            <a:ext uri="{FF2B5EF4-FFF2-40B4-BE49-F238E27FC236}">
              <a16:creationId xmlns:a16="http://schemas.microsoft.com/office/drawing/2014/main" id="{02A52128-1577-464C-B058-A5CC7AF76E7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20" name="Text Box 5">
          <a:extLst>
            <a:ext uri="{FF2B5EF4-FFF2-40B4-BE49-F238E27FC236}">
              <a16:creationId xmlns:a16="http://schemas.microsoft.com/office/drawing/2014/main" id="{865A55F3-8D89-4FA5-8AA0-4B7947F858A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21" name="Text Box 5">
          <a:extLst>
            <a:ext uri="{FF2B5EF4-FFF2-40B4-BE49-F238E27FC236}">
              <a16:creationId xmlns:a16="http://schemas.microsoft.com/office/drawing/2014/main" id="{E7AAB863-2694-4B56-9AD7-2AA316355E4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22" name="Text Box 5">
          <a:extLst>
            <a:ext uri="{FF2B5EF4-FFF2-40B4-BE49-F238E27FC236}">
              <a16:creationId xmlns:a16="http://schemas.microsoft.com/office/drawing/2014/main" id="{71404317-DACA-4059-9F69-F085EEE1D4A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23" name="Text Box 5">
          <a:extLst>
            <a:ext uri="{FF2B5EF4-FFF2-40B4-BE49-F238E27FC236}">
              <a16:creationId xmlns:a16="http://schemas.microsoft.com/office/drawing/2014/main" id="{2D51BF8A-745E-4EE6-804D-D6AF01A8F75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24" name="Text Box 5">
          <a:extLst>
            <a:ext uri="{FF2B5EF4-FFF2-40B4-BE49-F238E27FC236}">
              <a16:creationId xmlns:a16="http://schemas.microsoft.com/office/drawing/2014/main" id="{FEF9013C-CA2A-4552-BDAE-FD486EAF60A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25" name="Text Box 5">
          <a:extLst>
            <a:ext uri="{FF2B5EF4-FFF2-40B4-BE49-F238E27FC236}">
              <a16:creationId xmlns:a16="http://schemas.microsoft.com/office/drawing/2014/main" id="{57F7C875-D9A6-40F6-82CE-A75D9706CC7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0FDC4034-8A41-4088-9E2E-F25402B8B1D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27" name="Text Box 5">
          <a:extLst>
            <a:ext uri="{FF2B5EF4-FFF2-40B4-BE49-F238E27FC236}">
              <a16:creationId xmlns:a16="http://schemas.microsoft.com/office/drawing/2014/main" id="{F7B38736-8C4C-4A2F-8BFA-2EC6D9105C3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528" name="Text Box 5">
          <a:extLst>
            <a:ext uri="{FF2B5EF4-FFF2-40B4-BE49-F238E27FC236}">
              <a16:creationId xmlns:a16="http://schemas.microsoft.com/office/drawing/2014/main" id="{8E66003D-6D0A-4888-B43E-18BF6FCD8B7A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529" name="Text Box 5">
          <a:extLst>
            <a:ext uri="{FF2B5EF4-FFF2-40B4-BE49-F238E27FC236}">
              <a16:creationId xmlns:a16="http://schemas.microsoft.com/office/drawing/2014/main" id="{BC8B4245-973A-491A-A032-1C66393B65BD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530" name="Text Box 5">
          <a:extLst>
            <a:ext uri="{FF2B5EF4-FFF2-40B4-BE49-F238E27FC236}">
              <a16:creationId xmlns:a16="http://schemas.microsoft.com/office/drawing/2014/main" id="{6B67EC73-B814-4C12-AA70-AE820711CB34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531" name="Text Box 5">
          <a:extLst>
            <a:ext uri="{FF2B5EF4-FFF2-40B4-BE49-F238E27FC236}">
              <a16:creationId xmlns:a16="http://schemas.microsoft.com/office/drawing/2014/main" id="{0F0F45D3-51B7-4731-82AA-B287AD892D8C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532" name="Text Box 5">
          <a:extLst>
            <a:ext uri="{FF2B5EF4-FFF2-40B4-BE49-F238E27FC236}">
              <a16:creationId xmlns:a16="http://schemas.microsoft.com/office/drawing/2014/main" id="{47D15986-7B93-4D89-9F04-9D41A675D5E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533" name="Text Box 5">
          <a:extLst>
            <a:ext uri="{FF2B5EF4-FFF2-40B4-BE49-F238E27FC236}">
              <a16:creationId xmlns:a16="http://schemas.microsoft.com/office/drawing/2014/main" id="{E3F3CE59-8847-4B7C-B294-74CCC9B5D056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34" name="Text Box 5">
          <a:extLst>
            <a:ext uri="{FF2B5EF4-FFF2-40B4-BE49-F238E27FC236}">
              <a16:creationId xmlns:a16="http://schemas.microsoft.com/office/drawing/2014/main" id="{14051B34-DE21-400F-8235-DBDC69F087C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35" name="Text Box 5">
          <a:extLst>
            <a:ext uri="{FF2B5EF4-FFF2-40B4-BE49-F238E27FC236}">
              <a16:creationId xmlns:a16="http://schemas.microsoft.com/office/drawing/2014/main" id="{3C1E3E87-4D84-4713-BAC0-31B9DFEC9B9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36" name="Text Box 5">
          <a:extLst>
            <a:ext uri="{FF2B5EF4-FFF2-40B4-BE49-F238E27FC236}">
              <a16:creationId xmlns:a16="http://schemas.microsoft.com/office/drawing/2014/main" id="{967962B8-2D1B-40F9-92FD-8DE8EB30E66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37" name="Text Box 5">
          <a:extLst>
            <a:ext uri="{FF2B5EF4-FFF2-40B4-BE49-F238E27FC236}">
              <a16:creationId xmlns:a16="http://schemas.microsoft.com/office/drawing/2014/main" id="{8032CC1F-05C6-42F9-88B3-16E5D4E4249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38" name="Text Box 5">
          <a:extLst>
            <a:ext uri="{FF2B5EF4-FFF2-40B4-BE49-F238E27FC236}">
              <a16:creationId xmlns:a16="http://schemas.microsoft.com/office/drawing/2014/main" id="{97C0AD60-828E-44E2-8E6B-DD6EC041F3C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539" name="Text Box 5">
          <a:extLst>
            <a:ext uri="{FF2B5EF4-FFF2-40B4-BE49-F238E27FC236}">
              <a16:creationId xmlns:a16="http://schemas.microsoft.com/office/drawing/2014/main" id="{27CEB974-445D-484F-9146-620318A72B85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40" name="Text Box 5">
          <a:extLst>
            <a:ext uri="{FF2B5EF4-FFF2-40B4-BE49-F238E27FC236}">
              <a16:creationId xmlns:a16="http://schemas.microsoft.com/office/drawing/2014/main" id="{FE131840-1C63-407B-85E0-57920B1F530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41" name="Text Box 5">
          <a:extLst>
            <a:ext uri="{FF2B5EF4-FFF2-40B4-BE49-F238E27FC236}">
              <a16:creationId xmlns:a16="http://schemas.microsoft.com/office/drawing/2014/main" id="{F2F70BE9-AB64-48E7-BBD6-1B29DB93212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42" name="Text Box 5">
          <a:extLst>
            <a:ext uri="{FF2B5EF4-FFF2-40B4-BE49-F238E27FC236}">
              <a16:creationId xmlns:a16="http://schemas.microsoft.com/office/drawing/2014/main" id="{333BD4C6-87A3-4E01-A87A-1F02BAA9F54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43" name="Text Box 5">
          <a:extLst>
            <a:ext uri="{FF2B5EF4-FFF2-40B4-BE49-F238E27FC236}">
              <a16:creationId xmlns:a16="http://schemas.microsoft.com/office/drawing/2014/main" id="{9F9B15BE-14DE-48C6-BBAB-35EC38D1838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544" name="Text Box 5">
          <a:extLst>
            <a:ext uri="{FF2B5EF4-FFF2-40B4-BE49-F238E27FC236}">
              <a16:creationId xmlns:a16="http://schemas.microsoft.com/office/drawing/2014/main" id="{9F56FBCC-F31D-426E-9E04-88C005261F8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545" name="Text Box 5">
          <a:extLst>
            <a:ext uri="{FF2B5EF4-FFF2-40B4-BE49-F238E27FC236}">
              <a16:creationId xmlns:a16="http://schemas.microsoft.com/office/drawing/2014/main" id="{516FDC2A-D85B-4016-A70E-CF5A030D5908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546" name="Line 4">
          <a:extLst>
            <a:ext uri="{FF2B5EF4-FFF2-40B4-BE49-F238E27FC236}">
              <a16:creationId xmlns:a16="http://schemas.microsoft.com/office/drawing/2014/main" id="{AB8C1E4F-C44E-416C-B8AD-56CDF3E7273E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547" name="Line 4">
          <a:extLst>
            <a:ext uri="{FF2B5EF4-FFF2-40B4-BE49-F238E27FC236}">
              <a16:creationId xmlns:a16="http://schemas.microsoft.com/office/drawing/2014/main" id="{460A2FEE-5C57-454B-8661-31B3BB65C748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48" name="Text Box 5">
          <a:extLst>
            <a:ext uri="{FF2B5EF4-FFF2-40B4-BE49-F238E27FC236}">
              <a16:creationId xmlns:a16="http://schemas.microsoft.com/office/drawing/2014/main" id="{4B617CD3-6FA0-4DE9-8336-50AB718CE46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49" name="Text Box 5">
          <a:extLst>
            <a:ext uri="{FF2B5EF4-FFF2-40B4-BE49-F238E27FC236}">
              <a16:creationId xmlns:a16="http://schemas.microsoft.com/office/drawing/2014/main" id="{7F57A8B0-D702-4911-9A3B-36CC22EB0DA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50" name="Text Box 5">
          <a:extLst>
            <a:ext uri="{FF2B5EF4-FFF2-40B4-BE49-F238E27FC236}">
              <a16:creationId xmlns:a16="http://schemas.microsoft.com/office/drawing/2014/main" id="{F802F7D7-5B46-4D01-950C-AF62E213DD3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51" name="Text Box 5">
          <a:extLst>
            <a:ext uri="{FF2B5EF4-FFF2-40B4-BE49-F238E27FC236}">
              <a16:creationId xmlns:a16="http://schemas.microsoft.com/office/drawing/2014/main" id="{9F91F622-DA6E-4080-BCAF-18A7469C29F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52" name="Text Box 5">
          <a:extLst>
            <a:ext uri="{FF2B5EF4-FFF2-40B4-BE49-F238E27FC236}">
              <a16:creationId xmlns:a16="http://schemas.microsoft.com/office/drawing/2014/main" id="{94BEF4DE-686A-4CC3-AFAA-A69DCEE84DB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53" name="Text Box 5">
          <a:extLst>
            <a:ext uri="{FF2B5EF4-FFF2-40B4-BE49-F238E27FC236}">
              <a16:creationId xmlns:a16="http://schemas.microsoft.com/office/drawing/2014/main" id="{3478C0C6-E7FD-4B74-AA77-4C23B3B51FC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54" name="Text Box 5">
          <a:extLst>
            <a:ext uri="{FF2B5EF4-FFF2-40B4-BE49-F238E27FC236}">
              <a16:creationId xmlns:a16="http://schemas.microsoft.com/office/drawing/2014/main" id="{4FE4B1E1-72CA-48F8-B6A6-EBA0D7D4850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55" name="Text Box 5">
          <a:extLst>
            <a:ext uri="{FF2B5EF4-FFF2-40B4-BE49-F238E27FC236}">
              <a16:creationId xmlns:a16="http://schemas.microsoft.com/office/drawing/2014/main" id="{A0E88D3F-B75B-4C39-A3F9-7B9B060B855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56" name="Text Box 5">
          <a:extLst>
            <a:ext uri="{FF2B5EF4-FFF2-40B4-BE49-F238E27FC236}">
              <a16:creationId xmlns:a16="http://schemas.microsoft.com/office/drawing/2014/main" id="{78A62998-BEC5-4A08-BD53-DB5161AB24B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57" name="Text Box 5">
          <a:extLst>
            <a:ext uri="{FF2B5EF4-FFF2-40B4-BE49-F238E27FC236}">
              <a16:creationId xmlns:a16="http://schemas.microsoft.com/office/drawing/2014/main" id="{E51822D8-2650-4460-9FEE-A5281A693C9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558" name="Text Box 5">
          <a:extLst>
            <a:ext uri="{FF2B5EF4-FFF2-40B4-BE49-F238E27FC236}">
              <a16:creationId xmlns:a16="http://schemas.microsoft.com/office/drawing/2014/main" id="{60247403-EBAB-4B0A-9E89-381D6E612A98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559" name="Text Box 5">
          <a:extLst>
            <a:ext uri="{FF2B5EF4-FFF2-40B4-BE49-F238E27FC236}">
              <a16:creationId xmlns:a16="http://schemas.microsoft.com/office/drawing/2014/main" id="{FFDCCA91-9D27-4EC4-9C18-5A561FD977BE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560" name="Text Box 5">
          <a:extLst>
            <a:ext uri="{FF2B5EF4-FFF2-40B4-BE49-F238E27FC236}">
              <a16:creationId xmlns:a16="http://schemas.microsoft.com/office/drawing/2014/main" id="{39C75595-AC26-4482-833D-796FB462060D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561" name="Text Box 5">
          <a:extLst>
            <a:ext uri="{FF2B5EF4-FFF2-40B4-BE49-F238E27FC236}">
              <a16:creationId xmlns:a16="http://schemas.microsoft.com/office/drawing/2014/main" id="{A85580C6-09F5-4EA7-A4DF-F00D23AD4D8D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562" name="Text Box 5">
          <a:extLst>
            <a:ext uri="{FF2B5EF4-FFF2-40B4-BE49-F238E27FC236}">
              <a16:creationId xmlns:a16="http://schemas.microsoft.com/office/drawing/2014/main" id="{F9C5109A-521C-481C-BC10-7234D6E950C8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563" name="Text Box 5">
          <a:extLst>
            <a:ext uri="{FF2B5EF4-FFF2-40B4-BE49-F238E27FC236}">
              <a16:creationId xmlns:a16="http://schemas.microsoft.com/office/drawing/2014/main" id="{B6565373-BEC7-44DB-A4B2-BAAB374A93AE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64" name="Text Box 5">
          <a:extLst>
            <a:ext uri="{FF2B5EF4-FFF2-40B4-BE49-F238E27FC236}">
              <a16:creationId xmlns:a16="http://schemas.microsoft.com/office/drawing/2014/main" id="{C5BD6FB7-2C7A-42BE-9DEF-6C0BD9541D6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65" name="Text Box 5">
          <a:extLst>
            <a:ext uri="{FF2B5EF4-FFF2-40B4-BE49-F238E27FC236}">
              <a16:creationId xmlns:a16="http://schemas.microsoft.com/office/drawing/2014/main" id="{05BF8790-C04B-4042-B3D8-95EFEDE2BE9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66" name="Text Box 5">
          <a:extLst>
            <a:ext uri="{FF2B5EF4-FFF2-40B4-BE49-F238E27FC236}">
              <a16:creationId xmlns:a16="http://schemas.microsoft.com/office/drawing/2014/main" id="{9427B104-773D-454B-9E72-3C7C81511DF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67" name="Text Box 5">
          <a:extLst>
            <a:ext uri="{FF2B5EF4-FFF2-40B4-BE49-F238E27FC236}">
              <a16:creationId xmlns:a16="http://schemas.microsoft.com/office/drawing/2014/main" id="{3883275E-012A-40AF-AAF7-828CBA8FE02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68" name="Text Box 5">
          <a:extLst>
            <a:ext uri="{FF2B5EF4-FFF2-40B4-BE49-F238E27FC236}">
              <a16:creationId xmlns:a16="http://schemas.microsoft.com/office/drawing/2014/main" id="{CA5A4CEF-969B-454F-97F5-23BD0EADDC8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569" name="Text Box 5">
          <a:extLst>
            <a:ext uri="{FF2B5EF4-FFF2-40B4-BE49-F238E27FC236}">
              <a16:creationId xmlns:a16="http://schemas.microsoft.com/office/drawing/2014/main" id="{70137BB2-C130-42A8-9611-3760C3729485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70" name="Text Box 5">
          <a:extLst>
            <a:ext uri="{FF2B5EF4-FFF2-40B4-BE49-F238E27FC236}">
              <a16:creationId xmlns:a16="http://schemas.microsoft.com/office/drawing/2014/main" id="{1C280E6D-45D6-4AFC-BD16-2698FAF12D6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71" name="Text Box 5">
          <a:extLst>
            <a:ext uri="{FF2B5EF4-FFF2-40B4-BE49-F238E27FC236}">
              <a16:creationId xmlns:a16="http://schemas.microsoft.com/office/drawing/2014/main" id="{585AF04A-7C30-4093-8230-E602A6AE8EE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72" name="Text Box 5">
          <a:extLst>
            <a:ext uri="{FF2B5EF4-FFF2-40B4-BE49-F238E27FC236}">
              <a16:creationId xmlns:a16="http://schemas.microsoft.com/office/drawing/2014/main" id="{A7655A1C-041D-4A6A-BFA9-CD83E43FA08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73" name="Text Box 5">
          <a:extLst>
            <a:ext uri="{FF2B5EF4-FFF2-40B4-BE49-F238E27FC236}">
              <a16:creationId xmlns:a16="http://schemas.microsoft.com/office/drawing/2014/main" id="{3FCACF30-4473-468F-ACC9-FB4925BFF8E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74" name="Text Box 5">
          <a:extLst>
            <a:ext uri="{FF2B5EF4-FFF2-40B4-BE49-F238E27FC236}">
              <a16:creationId xmlns:a16="http://schemas.microsoft.com/office/drawing/2014/main" id="{37DC814B-132D-4CCD-8544-457C3D337D3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575" name="Text Box 5">
          <a:extLst>
            <a:ext uri="{FF2B5EF4-FFF2-40B4-BE49-F238E27FC236}">
              <a16:creationId xmlns:a16="http://schemas.microsoft.com/office/drawing/2014/main" id="{8CE52644-1A0A-4F17-90F0-43869BD319AA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576" name="Line 4">
          <a:extLst>
            <a:ext uri="{FF2B5EF4-FFF2-40B4-BE49-F238E27FC236}">
              <a16:creationId xmlns:a16="http://schemas.microsoft.com/office/drawing/2014/main" id="{FC0FC96A-A99F-4CA7-8664-CDE46D67E214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577" name="Line 4">
          <a:extLst>
            <a:ext uri="{FF2B5EF4-FFF2-40B4-BE49-F238E27FC236}">
              <a16:creationId xmlns:a16="http://schemas.microsoft.com/office/drawing/2014/main" id="{E2C6819A-AC0A-4BCC-9CA3-A3112EC890D7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78" name="Text Box 5">
          <a:extLst>
            <a:ext uri="{FF2B5EF4-FFF2-40B4-BE49-F238E27FC236}">
              <a16:creationId xmlns:a16="http://schemas.microsoft.com/office/drawing/2014/main" id="{F0BA8950-4396-4108-B374-1E663E64F40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79" name="Text Box 5">
          <a:extLst>
            <a:ext uri="{FF2B5EF4-FFF2-40B4-BE49-F238E27FC236}">
              <a16:creationId xmlns:a16="http://schemas.microsoft.com/office/drawing/2014/main" id="{4BEFC341-F462-4AC1-8EA3-6FDA7D851DE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80" name="Text Box 5">
          <a:extLst>
            <a:ext uri="{FF2B5EF4-FFF2-40B4-BE49-F238E27FC236}">
              <a16:creationId xmlns:a16="http://schemas.microsoft.com/office/drawing/2014/main" id="{B56BEF79-BF6D-4B87-BF73-B36A6CCBA1C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81" name="Text Box 5">
          <a:extLst>
            <a:ext uri="{FF2B5EF4-FFF2-40B4-BE49-F238E27FC236}">
              <a16:creationId xmlns:a16="http://schemas.microsoft.com/office/drawing/2014/main" id="{AAAD23B3-8063-412C-96CB-7D7050B16C6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82" name="Text Box 5">
          <a:extLst>
            <a:ext uri="{FF2B5EF4-FFF2-40B4-BE49-F238E27FC236}">
              <a16:creationId xmlns:a16="http://schemas.microsoft.com/office/drawing/2014/main" id="{1DC61AD3-B8A1-4F53-AAF0-0A1965EC0C0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83" name="Text Box 5">
          <a:extLst>
            <a:ext uri="{FF2B5EF4-FFF2-40B4-BE49-F238E27FC236}">
              <a16:creationId xmlns:a16="http://schemas.microsoft.com/office/drawing/2014/main" id="{2E1FC727-974B-4870-98F2-8B52B48DD3B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84" name="Text Box 5">
          <a:extLst>
            <a:ext uri="{FF2B5EF4-FFF2-40B4-BE49-F238E27FC236}">
              <a16:creationId xmlns:a16="http://schemas.microsoft.com/office/drawing/2014/main" id="{A878D6CF-8869-44EE-AAC2-60B6D75EF84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85" name="Text Box 5">
          <a:extLst>
            <a:ext uri="{FF2B5EF4-FFF2-40B4-BE49-F238E27FC236}">
              <a16:creationId xmlns:a16="http://schemas.microsoft.com/office/drawing/2014/main" id="{6A257E8F-5945-4CE1-9FE4-B8EB74EFFC4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86" name="Text Box 5">
          <a:extLst>
            <a:ext uri="{FF2B5EF4-FFF2-40B4-BE49-F238E27FC236}">
              <a16:creationId xmlns:a16="http://schemas.microsoft.com/office/drawing/2014/main" id="{E0FFAF1A-C953-4271-B332-BC28AECB9E6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87" name="Text Box 5">
          <a:extLst>
            <a:ext uri="{FF2B5EF4-FFF2-40B4-BE49-F238E27FC236}">
              <a16:creationId xmlns:a16="http://schemas.microsoft.com/office/drawing/2014/main" id="{66300236-63C3-421F-9676-94C9689ADC8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588" name="Text Box 5">
          <a:extLst>
            <a:ext uri="{FF2B5EF4-FFF2-40B4-BE49-F238E27FC236}">
              <a16:creationId xmlns:a16="http://schemas.microsoft.com/office/drawing/2014/main" id="{9573A979-CFCF-4088-986D-8EB56A26EE4C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589" name="Text Box 5">
          <a:extLst>
            <a:ext uri="{FF2B5EF4-FFF2-40B4-BE49-F238E27FC236}">
              <a16:creationId xmlns:a16="http://schemas.microsoft.com/office/drawing/2014/main" id="{6CD9A00C-95ED-4CB4-A265-4038AC59B796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590" name="Text Box 5">
          <a:extLst>
            <a:ext uri="{FF2B5EF4-FFF2-40B4-BE49-F238E27FC236}">
              <a16:creationId xmlns:a16="http://schemas.microsoft.com/office/drawing/2014/main" id="{4B77FFEE-531E-44BD-9B0F-A4DDD0A37437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591" name="Text Box 5">
          <a:extLst>
            <a:ext uri="{FF2B5EF4-FFF2-40B4-BE49-F238E27FC236}">
              <a16:creationId xmlns:a16="http://schemas.microsoft.com/office/drawing/2014/main" id="{27B9CDCB-B67C-4F5C-AC0F-C6BD1E5953C7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592" name="Text Box 5">
          <a:extLst>
            <a:ext uri="{FF2B5EF4-FFF2-40B4-BE49-F238E27FC236}">
              <a16:creationId xmlns:a16="http://schemas.microsoft.com/office/drawing/2014/main" id="{9E314B33-5AAD-4000-8740-778CCB89B42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593" name="Text Box 5">
          <a:extLst>
            <a:ext uri="{FF2B5EF4-FFF2-40B4-BE49-F238E27FC236}">
              <a16:creationId xmlns:a16="http://schemas.microsoft.com/office/drawing/2014/main" id="{7F9661B2-4CD4-4184-A364-817DFBB5EC5E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94" name="Text Box 5">
          <a:extLst>
            <a:ext uri="{FF2B5EF4-FFF2-40B4-BE49-F238E27FC236}">
              <a16:creationId xmlns:a16="http://schemas.microsoft.com/office/drawing/2014/main" id="{D03B48C8-542E-4C0E-B48F-440C2E64AAE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95" name="Text Box 5">
          <a:extLst>
            <a:ext uri="{FF2B5EF4-FFF2-40B4-BE49-F238E27FC236}">
              <a16:creationId xmlns:a16="http://schemas.microsoft.com/office/drawing/2014/main" id="{1C693317-2FDB-475A-95BF-F30028AD398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96" name="Text Box 5">
          <a:extLst>
            <a:ext uri="{FF2B5EF4-FFF2-40B4-BE49-F238E27FC236}">
              <a16:creationId xmlns:a16="http://schemas.microsoft.com/office/drawing/2014/main" id="{D6D64F2F-2185-4F4E-B681-8AC6E1A92F3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97" name="Text Box 5">
          <a:extLst>
            <a:ext uri="{FF2B5EF4-FFF2-40B4-BE49-F238E27FC236}">
              <a16:creationId xmlns:a16="http://schemas.microsoft.com/office/drawing/2014/main" id="{46E60A22-DB00-4946-ADB8-CF518474ACD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598" name="Text Box 5">
          <a:extLst>
            <a:ext uri="{FF2B5EF4-FFF2-40B4-BE49-F238E27FC236}">
              <a16:creationId xmlns:a16="http://schemas.microsoft.com/office/drawing/2014/main" id="{11D22187-0579-4598-8ACF-014376ADDB8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599" name="Text Box 5">
          <a:extLst>
            <a:ext uri="{FF2B5EF4-FFF2-40B4-BE49-F238E27FC236}">
              <a16:creationId xmlns:a16="http://schemas.microsoft.com/office/drawing/2014/main" id="{88621EFE-64FD-4EB0-9565-34C4336F5FDC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00" name="Text Box 5">
          <a:extLst>
            <a:ext uri="{FF2B5EF4-FFF2-40B4-BE49-F238E27FC236}">
              <a16:creationId xmlns:a16="http://schemas.microsoft.com/office/drawing/2014/main" id="{B566DBC2-B1D7-41EF-A036-6B5E56B3FED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01" name="Text Box 5">
          <a:extLst>
            <a:ext uri="{FF2B5EF4-FFF2-40B4-BE49-F238E27FC236}">
              <a16:creationId xmlns:a16="http://schemas.microsoft.com/office/drawing/2014/main" id="{A0D47263-D59F-4155-9EE4-7F40DB0F895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02" name="Text Box 5">
          <a:extLst>
            <a:ext uri="{FF2B5EF4-FFF2-40B4-BE49-F238E27FC236}">
              <a16:creationId xmlns:a16="http://schemas.microsoft.com/office/drawing/2014/main" id="{3E2492E6-56D2-4FCC-9AF2-76CF9264E30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03" name="Text Box 5">
          <a:extLst>
            <a:ext uri="{FF2B5EF4-FFF2-40B4-BE49-F238E27FC236}">
              <a16:creationId xmlns:a16="http://schemas.microsoft.com/office/drawing/2014/main" id="{6B4361C4-F66C-4FC6-B7F2-913550D573A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04" name="Text Box 5">
          <a:extLst>
            <a:ext uri="{FF2B5EF4-FFF2-40B4-BE49-F238E27FC236}">
              <a16:creationId xmlns:a16="http://schemas.microsoft.com/office/drawing/2014/main" id="{CAD4B1CD-636C-4ADC-BACB-4C19624C661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605" name="Text Box 5">
          <a:extLst>
            <a:ext uri="{FF2B5EF4-FFF2-40B4-BE49-F238E27FC236}">
              <a16:creationId xmlns:a16="http://schemas.microsoft.com/office/drawing/2014/main" id="{2CAE4FB4-90D3-4A06-A195-8CF9DB8A298F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606" name="Line 4">
          <a:extLst>
            <a:ext uri="{FF2B5EF4-FFF2-40B4-BE49-F238E27FC236}">
              <a16:creationId xmlns:a16="http://schemas.microsoft.com/office/drawing/2014/main" id="{D17611EB-852E-48F4-B028-1A622F413235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607" name="Line 4">
          <a:extLst>
            <a:ext uri="{FF2B5EF4-FFF2-40B4-BE49-F238E27FC236}">
              <a16:creationId xmlns:a16="http://schemas.microsoft.com/office/drawing/2014/main" id="{BA4958A4-793E-4E47-8ADB-400A1DC5833E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08" name="Text Box 5">
          <a:extLst>
            <a:ext uri="{FF2B5EF4-FFF2-40B4-BE49-F238E27FC236}">
              <a16:creationId xmlns:a16="http://schemas.microsoft.com/office/drawing/2014/main" id="{49E1E1BB-897C-4B5A-9272-350CC0BDF41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09" name="Text Box 5">
          <a:extLst>
            <a:ext uri="{FF2B5EF4-FFF2-40B4-BE49-F238E27FC236}">
              <a16:creationId xmlns:a16="http://schemas.microsoft.com/office/drawing/2014/main" id="{E7867CED-AA3F-484E-BC10-5A0D374C4CF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10" name="Text Box 5">
          <a:extLst>
            <a:ext uri="{FF2B5EF4-FFF2-40B4-BE49-F238E27FC236}">
              <a16:creationId xmlns:a16="http://schemas.microsoft.com/office/drawing/2014/main" id="{0F41BE76-5FAE-4198-B501-69938936C70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11" name="Text Box 5">
          <a:extLst>
            <a:ext uri="{FF2B5EF4-FFF2-40B4-BE49-F238E27FC236}">
              <a16:creationId xmlns:a16="http://schemas.microsoft.com/office/drawing/2014/main" id="{D2A7740F-4B89-4AD8-ADB8-4C6CA512B3D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12" name="Text Box 5">
          <a:extLst>
            <a:ext uri="{FF2B5EF4-FFF2-40B4-BE49-F238E27FC236}">
              <a16:creationId xmlns:a16="http://schemas.microsoft.com/office/drawing/2014/main" id="{805E007F-2DCD-4BE2-A26E-EECE8D68EC2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13" name="Text Box 5">
          <a:extLst>
            <a:ext uri="{FF2B5EF4-FFF2-40B4-BE49-F238E27FC236}">
              <a16:creationId xmlns:a16="http://schemas.microsoft.com/office/drawing/2014/main" id="{C58F0FF1-DEE4-404D-9693-B4EFFD42B80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14" name="Text Box 5">
          <a:extLst>
            <a:ext uri="{FF2B5EF4-FFF2-40B4-BE49-F238E27FC236}">
              <a16:creationId xmlns:a16="http://schemas.microsoft.com/office/drawing/2014/main" id="{14237FD8-AB7C-4E29-BB2C-13AD0A87D67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15" name="Text Box 5">
          <a:extLst>
            <a:ext uri="{FF2B5EF4-FFF2-40B4-BE49-F238E27FC236}">
              <a16:creationId xmlns:a16="http://schemas.microsoft.com/office/drawing/2014/main" id="{526D2930-A5C4-496A-9E04-8C7B8492886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16" name="Text Box 5">
          <a:extLst>
            <a:ext uri="{FF2B5EF4-FFF2-40B4-BE49-F238E27FC236}">
              <a16:creationId xmlns:a16="http://schemas.microsoft.com/office/drawing/2014/main" id="{8E934BFE-EFE4-4FD0-AEAD-D7E7E001BBC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17" name="Text Box 5">
          <a:extLst>
            <a:ext uri="{FF2B5EF4-FFF2-40B4-BE49-F238E27FC236}">
              <a16:creationId xmlns:a16="http://schemas.microsoft.com/office/drawing/2014/main" id="{AB932AAA-9654-48BB-9763-49F804C2F5D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618" name="Text Box 5">
          <a:extLst>
            <a:ext uri="{FF2B5EF4-FFF2-40B4-BE49-F238E27FC236}">
              <a16:creationId xmlns:a16="http://schemas.microsoft.com/office/drawing/2014/main" id="{BA47E582-75F1-434A-8F34-E8DAF819A5A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619" name="Text Box 5">
          <a:extLst>
            <a:ext uri="{FF2B5EF4-FFF2-40B4-BE49-F238E27FC236}">
              <a16:creationId xmlns:a16="http://schemas.microsoft.com/office/drawing/2014/main" id="{1E31C4CF-64DB-4342-9E76-799AB2CA13AD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620" name="Text Box 5">
          <a:extLst>
            <a:ext uri="{FF2B5EF4-FFF2-40B4-BE49-F238E27FC236}">
              <a16:creationId xmlns:a16="http://schemas.microsoft.com/office/drawing/2014/main" id="{2B21EA04-D1A6-4658-AE6A-868682E0371D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621" name="Text Box 5">
          <a:extLst>
            <a:ext uri="{FF2B5EF4-FFF2-40B4-BE49-F238E27FC236}">
              <a16:creationId xmlns:a16="http://schemas.microsoft.com/office/drawing/2014/main" id="{98752BB9-15C1-4E83-B872-03F8F6EDA354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622" name="Text Box 5">
          <a:extLst>
            <a:ext uri="{FF2B5EF4-FFF2-40B4-BE49-F238E27FC236}">
              <a16:creationId xmlns:a16="http://schemas.microsoft.com/office/drawing/2014/main" id="{2481F98F-1CF3-48EF-A1FC-2C993C7236D2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623" name="Text Box 5">
          <a:extLst>
            <a:ext uri="{FF2B5EF4-FFF2-40B4-BE49-F238E27FC236}">
              <a16:creationId xmlns:a16="http://schemas.microsoft.com/office/drawing/2014/main" id="{F4FB069A-DCB2-454C-B7EB-0D98ABBC6D3C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24" name="Text Box 5">
          <a:extLst>
            <a:ext uri="{FF2B5EF4-FFF2-40B4-BE49-F238E27FC236}">
              <a16:creationId xmlns:a16="http://schemas.microsoft.com/office/drawing/2014/main" id="{AE28311D-A771-453D-9925-7B3B7DA929D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25" name="Text Box 5">
          <a:extLst>
            <a:ext uri="{FF2B5EF4-FFF2-40B4-BE49-F238E27FC236}">
              <a16:creationId xmlns:a16="http://schemas.microsoft.com/office/drawing/2014/main" id="{E3125DFE-D335-479B-A55C-082409E5983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26" name="Text Box 5">
          <a:extLst>
            <a:ext uri="{FF2B5EF4-FFF2-40B4-BE49-F238E27FC236}">
              <a16:creationId xmlns:a16="http://schemas.microsoft.com/office/drawing/2014/main" id="{B8E63B3E-E195-4039-A9AE-8E6E46721C6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27" name="Text Box 5">
          <a:extLst>
            <a:ext uri="{FF2B5EF4-FFF2-40B4-BE49-F238E27FC236}">
              <a16:creationId xmlns:a16="http://schemas.microsoft.com/office/drawing/2014/main" id="{03648370-E782-49BF-B943-1BF80FCD97F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28" name="Text Box 5">
          <a:extLst>
            <a:ext uri="{FF2B5EF4-FFF2-40B4-BE49-F238E27FC236}">
              <a16:creationId xmlns:a16="http://schemas.microsoft.com/office/drawing/2014/main" id="{38AD4305-4EAC-47F2-AACC-8C845D63B69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629" name="Text Box 5">
          <a:extLst>
            <a:ext uri="{FF2B5EF4-FFF2-40B4-BE49-F238E27FC236}">
              <a16:creationId xmlns:a16="http://schemas.microsoft.com/office/drawing/2014/main" id="{1EC3F69B-94F0-43F2-B3AC-6426682A3F54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30" name="Text Box 5">
          <a:extLst>
            <a:ext uri="{FF2B5EF4-FFF2-40B4-BE49-F238E27FC236}">
              <a16:creationId xmlns:a16="http://schemas.microsoft.com/office/drawing/2014/main" id="{7308427E-E7AC-43F7-824B-B65813BFA65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31" name="Text Box 5">
          <a:extLst>
            <a:ext uri="{FF2B5EF4-FFF2-40B4-BE49-F238E27FC236}">
              <a16:creationId xmlns:a16="http://schemas.microsoft.com/office/drawing/2014/main" id="{CC24C4E7-F836-44F2-896B-E60D025D0F0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32" name="Text Box 5">
          <a:extLst>
            <a:ext uri="{FF2B5EF4-FFF2-40B4-BE49-F238E27FC236}">
              <a16:creationId xmlns:a16="http://schemas.microsoft.com/office/drawing/2014/main" id="{BA50F9AF-1561-4077-93BB-F2A9B1BD689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33" name="Text Box 5">
          <a:extLst>
            <a:ext uri="{FF2B5EF4-FFF2-40B4-BE49-F238E27FC236}">
              <a16:creationId xmlns:a16="http://schemas.microsoft.com/office/drawing/2014/main" id="{21471FDD-5D6A-4CA2-9F9E-E5356894CD9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34" name="Text Box 5">
          <a:extLst>
            <a:ext uri="{FF2B5EF4-FFF2-40B4-BE49-F238E27FC236}">
              <a16:creationId xmlns:a16="http://schemas.microsoft.com/office/drawing/2014/main" id="{46EBBFDA-D1E2-45BA-B43C-2CBA16B2A87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635" name="Text Box 5">
          <a:extLst>
            <a:ext uri="{FF2B5EF4-FFF2-40B4-BE49-F238E27FC236}">
              <a16:creationId xmlns:a16="http://schemas.microsoft.com/office/drawing/2014/main" id="{39D5C27F-7F18-4EFD-9108-968C7E960F59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636" name="Line 4">
          <a:extLst>
            <a:ext uri="{FF2B5EF4-FFF2-40B4-BE49-F238E27FC236}">
              <a16:creationId xmlns:a16="http://schemas.microsoft.com/office/drawing/2014/main" id="{6F49013B-5633-48ED-A242-B0F68ACA98B1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637" name="Line 4">
          <a:extLst>
            <a:ext uri="{FF2B5EF4-FFF2-40B4-BE49-F238E27FC236}">
              <a16:creationId xmlns:a16="http://schemas.microsoft.com/office/drawing/2014/main" id="{92E641E9-FEE1-4A03-98C7-3E8D66C2DB49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38" name="Text Box 5">
          <a:extLst>
            <a:ext uri="{FF2B5EF4-FFF2-40B4-BE49-F238E27FC236}">
              <a16:creationId xmlns:a16="http://schemas.microsoft.com/office/drawing/2014/main" id="{0B387933-D58D-4E63-83DC-72C5721BE07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39" name="Text Box 5">
          <a:extLst>
            <a:ext uri="{FF2B5EF4-FFF2-40B4-BE49-F238E27FC236}">
              <a16:creationId xmlns:a16="http://schemas.microsoft.com/office/drawing/2014/main" id="{86AA5972-EE51-40D8-8F57-F0C2716A395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40" name="Text Box 5">
          <a:extLst>
            <a:ext uri="{FF2B5EF4-FFF2-40B4-BE49-F238E27FC236}">
              <a16:creationId xmlns:a16="http://schemas.microsoft.com/office/drawing/2014/main" id="{FB596424-8B80-410E-ABBA-0A1BBDF810E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41" name="Text Box 5">
          <a:extLst>
            <a:ext uri="{FF2B5EF4-FFF2-40B4-BE49-F238E27FC236}">
              <a16:creationId xmlns:a16="http://schemas.microsoft.com/office/drawing/2014/main" id="{2690512B-2318-4E51-987E-941BB58C025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42" name="Text Box 5">
          <a:extLst>
            <a:ext uri="{FF2B5EF4-FFF2-40B4-BE49-F238E27FC236}">
              <a16:creationId xmlns:a16="http://schemas.microsoft.com/office/drawing/2014/main" id="{DE02B65B-0B25-40B2-B2CB-6C1CC61CEB1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43" name="Text Box 5">
          <a:extLst>
            <a:ext uri="{FF2B5EF4-FFF2-40B4-BE49-F238E27FC236}">
              <a16:creationId xmlns:a16="http://schemas.microsoft.com/office/drawing/2014/main" id="{30429F41-A6E6-4D69-9CC1-0A443900750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44" name="Text Box 5">
          <a:extLst>
            <a:ext uri="{FF2B5EF4-FFF2-40B4-BE49-F238E27FC236}">
              <a16:creationId xmlns:a16="http://schemas.microsoft.com/office/drawing/2014/main" id="{2A7FB9FA-95D6-42C8-99B0-B6434AA35B8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45" name="Text Box 5">
          <a:extLst>
            <a:ext uri="{FF2B5EF4-FFF2-40B4-BE49-F238E27FC236}">
              <a16:creationId xmlns:a16="http://schemas.microsoft.com/office/drawing/2014/main" id="{4496217A-5ABB-47E0-9C6E-DA37E56EA27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46" name="Text Box 5">
          <a:extLst>
            <a:ext uri="{FF2B5EF4-FFF2-40B4-BE49-F238E27FC236}">
              <a16:creationId xmlns:a16="http://schemas.microsoft.com/office/drawing/2014/main" id="{011BB246-69FB-48F2-9149-09CB829C2C8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47" name="Text Box 5">
          <a:extLst>
            <a:ext uri="{FF2B5EF4-FFF2-40B4-BE49-F238E27FC236}">
              <a16:creationId xmlns:a16="http://schemas.microsoft.com/office/drawing/2014/main" id="{A9E8768E-8CFB-4E89-8058-99E8D810604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648" name="Text Box 5">
          <a:extLst>
            <a:ext uri="{FF2B5EF4-FFF2-40B4-BE49-F238E27FC236}">
              <a16:creationId xmlns:a16="http://schemas.microsoft.com/office/drawing/2014/main" id="{583D8A9C-71C5-4270-A777-28D8F5AFC568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649" name="Text Box 5">
          <a:extLst>
            <a:ext uri="{FF2B5EF4-FFF2-40B4-BE49-F238E27FC236}">
              <a16:creationId xmlns:a16="http://schemas.microsoft.com/office/drawing/2014/main" id="{8CB32AB8-493C-44B1-AD11-E1DFB4A704E8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650" name="Text Box 5">
          <a:extLst>
            <a:ext uri="{FF2B5EF4-FFF2-40B4-BE49-F238E27FC236}">
              <a16:creationId xmlns:a16="http://schemas.microsoft.com/office/drawing/2014/main" id="{C02F96BC-2602-4102-8741-14EDD76DF24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651" name="Text Box 5">
          <a:extLst>
            <a:ext uri="{FF2B5EF4-FFF2-40B4-BE49-F238E27FC236}">
              <a16:creationId xmlns:a16="http://schemas.microsoft.com/office/drawing/2014/main" id="{A930098A-D1C4-4ADD-8159-ABDFE470763F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652" name="Text Box 5">
          <a:extLst>
            <a:ext uri="{FF2B5EF4-FFF2-40B4-BE49-F238E27FC236}">
              <a16:creationId xmlns:a16="http://schemas.microsoft.com/office/drawing/2014/main" id="{07844B84-071C-4C67-A701-E7BA50FDC34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653" name="Text Box 5">
          <a:extLst>
            <a:ext uri="{FF2B5EF4-FFF2-40B4-BE49-F238E27FC236}">
              <a16:creationId xmlns:a16="http://schemas.microsoft.com/office/drawing/2014/main" id="{D4A3C9AB-8973-461A-B8FA-6A53798E8B63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54" name="Text Box 5">
          <a:extLst>
            <a:ext uri="{FF2B5EF4-FFF2-40B4-BE49-F238E27FC236}">
              <a16:creationId xmlns:a16="http://schemas.microsoft.com/office/drawing/2014/main" id="{8AA61E6B-18C8-4262-8B81-CB60BB6CC3D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55" name="Text Box 5">
          <a:extLst>
            <a:ext uri="{FF2B5EF4-FFF2-40B4-BE49-F238E27FC236}">
              <a16:creationId xmlns:a16="http://schemas.microsoft.com/office/drawing/2014/main" id="{8E392C5D-438A-40CD-841E-4A44355BFD8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56" name="Text Box 5">
          <a:extLst>
            <a:ext uri="{FF2B5EF4-FFF2-40B4-BE49-F238E27FC236}">
              <a16:creationId xmlns:a16="http://schemas.microsoft.com/office/drawing/2014/main" id="{5301D385-D9E7-4D49-9939-68D594D52D0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57" name="Text Box 5">
          <a:extLst>
            <a:ext uri="{FF2B5EF4-FFF2-40B4-BE49-F238E27FC236}">
              <a16:creationId xmlns:a16="http://schemas.microsoft.com/office/drawing/2014/main" id="{37428B75-E405-4260-88B6-108BFE81603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58" name="Text Box 5">
          <a:extLst>
            <a:ext uri="{FF2B5EF4-FFF2-40B4-BE49-F238E27FC236}">
              <a16:creationId xmlns:a16="http://schemas.microsoft.com/office/drawing/2014/main" id="{4F57B503-1ECC-45F1-818F-10271EB0503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659" name="Text Box 5">
          <a:extLst>
            <a:ext uri="{FF2B5EF4-FFF2-40B4-BE49-F238E27FC236}">
              <a16:creationId xmlns:a16="http://schemas.microsoft.com/office/drawing/2014/main" id="{DBFF1307-A657-4ADA-B17C-A3AE0A210147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60" name="Text Box 5">
          <a:extLst>
            <a:ext uri="{FF2B5EF4-FFF2-40B4-BE49-F238E27FC236}">
              <a16:creationId xmlns:a16="http://schemas.microsoft.com/office/drawing/2014/main" id="{9F56F06A-C233-40D6-8332-0D3E1E1883A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61" name="Text Box 5">
          <a:extLst>
            <a:ext uri="{FF2B5EF4-FFF2-40B4-BE49-F238E27FC236}">
              <a16:creationId xmlns:a16="http://schemas.microsoft.com/office/drawing/2014/main" id="{CFD7C093-2EED-4F47-B150-B1D6DD4224B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62" name="Text Box 5">
          <a:extLst>
            <a:ext uri="{FF2B5EF4-FFF2-40B4-BE49-F238E27FC236}">
              <a16:creationId xmlns:a16="http://schemas.microsoft.com/office/drawing/2014/main" id="{917DB10B-5DFD-4A60-91F7-366EF49528B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63" name="Text Box 5">
          <a:extLst>
            <a:ext uri="{FF2B5EF4-FFF2-40B4-BE49-F238E27FC236}">
              <a16:creationId xmlns:a16="http://schemas.microsoft.com/office/drawing/2014/main" id="{9BFAEFBF-6D2D-4DFE-8465-888A369AACF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664" name="Text Box 5">
          <a:extLst>
            <a:ext uri="{FF2B5EF4-FFF2-40B4-BE49-F238E27FC236}">
              <a16:creationId xmlns:a16="http://schemas.microsoft.com/office/drawing/2014/main" id="{44A9B217-2B95-4609-BB10-EAF47A772AF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665" name="Text Box 5">
          <a:extLst>
            <a:ext uri="{FF2B5EF4-FFF2-40B4-BE49-F238E27FC236}">
              <a16:creationId xmlns:a16="http://schemas.microsoft.com/office/drawing/2014/main" id="{515C1CFB-A51B-4C67-A563-53BA9181B4FD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666" name="Line 4">
          <a:extLst>
            <a:ext uri="{FF2B5EF4-FFF2-40B4-BE49-F238E27FC236}">
              <a16:creationId xmlns:a16="http://schemas.microsoft.com/office/drawing/2014/main" id="{2C35220B-7474-4802-B5CA-D64B32D690DF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667" name="Line 4">
          <a:extLst>
            <a:ext uri="{FF2B5EF4-FFF2-40B4-BE49-F238E27FC236}">
              <a16:creationId xmlns:a16="http://schemas.microsoft.com/office/drawing/2014/main" id="{4D8E3601-85A7-455E-9222-E3590A66BE4E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68" name="Text Box 5">
          <a:extLst>
            <a:ext uri="{FF2B5EF4-FFF2-40B4-BE49-F238E27FC236}">
              <a16:creationId xmlns:a16="http://schemas.microsoft.com/office/drawing/2014/main" id="{BCE7D0E2-FB84-4D0B-82BA-3F10067EEFF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69" name="Text Box 5">
          <a:extLst>
            <a:ext uri="{FF2B5EF4-FFF2-40B4-BE49-F238E27FC236}">
              <a16:creationId xmlns:a16="http://schemas.microsoft.com/office/drawing/2014/main" id="{46A92C89-85BC-416C-AFB9-FB18DD43EDA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70" name="Text Box 5">
          <a:extLst>
            <a:ext uri="{FF2B5EF4-FFF2-40B4-BE49-F238E27FC236}">
              <a16:creationId xmlns:a16="http://schemas.microsoft.com/office/drawing/2014/main" id="{6AE4083C-7FEA-41CD-8DC7-E307B5CDB8B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71" name="Text Box 5">
          <a:extLst>
            <a:ext uri="{FF2B5EF4-FFF2-40B4-BE49-F238E27FC236}">
              <a16:creationId xmlns:a16="http://schemas.microsoft.com/office/drawing/2014/main" id="{C0A19870-EDBA-4352-A52D-9A3B2C07E82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72" name="Text Box 5">
          <a:extLst>
            <a:ext uri="{FF2B5EF4-FFF2-40B4-BE49-F238E27FC236}">
              <a16:creationId xmlns:a16="http://schemas.microsoft.com/office/drawing/2014/main" id="{A2CFEADF-B171-4172-87FA-F7F3D69F175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73" name="Text Box 5">
          <a:extLst>
            <a:ext uri="{FF2B5EF4-FFF2-40B4-BE49-F238E27FC236}">
              <a16:creationId xmlns:a16="http://schemas.microsoft.com/office/drawing/2014/main" id="{D14C8B15-C2FC-48AE-95E9-2BD9CEEBF57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74" name="Text Box 5">
          <a:extLst>
            <a:ext uri="{FF2B5EF4-FFF2-40B4-BE49-F238E27FC236}">
              <a16:creationId xmlns:a16="http://schemas.microsoft.com/office/drawing/2014/main" id="{B46C1514-95B6-4389-8124-314F64F2FDE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75" name="Text Box 5">
          <a:extLst>
            <a:ext uri="{FF2B5EF4-FFF2-40B4-BE49-F238E27FC236}">
              <a16:creationId xmlns:a16="http://schemas.microsoft.com/office/drawing/2014/main" id="{BE58A074-A573-44B2-BFD9-780BD27E569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76" name="Text Box 5">
          <a:extLst>
            <a:ext uri="{FF2B5EF4-FFF2-40B4-BE49-F238E27FC236}">
              <a16:creationId xmlns:a16="http://schemas.microsoft.com/office/drawing/2014/main" id="{9F16D55D-98DC-4850-BADC-40339B40B22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77" name="Text Box 5">
          <a:extLst>
            <a:ext uri="{FF2B5EF4-FFF2-40B4-BE49-F238E27FC236}">
              <a16:creationId xmlns:a16="http://schemas.microsoft.com/office/drawing/2014/main" id="{3D120396-8590-4117-9B1B-81FB9635621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678" name="Text Box 5">
          <a:extLst>
            <a:ext uri="{FF2B5EF4-FFF2-40B4-BE49-F238E27FC236}">
              <a16:creationId xmlns:a16="http://schemas.microsoft.com/office/drawing/2014/main" id="{6D4D01F9-14F5-44A1-AC87-D3FE8624C924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679" name="Text Box 5">
          <a:extLst>
            <a:ext uri="{FF2B5EF4-FFF2-40B4-BE49-F238E27FC236}">
              <a16:creationId xmlns:a16="http://schemas.microsoft.com/office/drawing/2014/main" id="{6BF28857-8C90-4713-9526-A4AC1A9FB79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680" name="Text Box 5">
          <a:extLst>
            <a:ext uri="{FF2B5EF4-FFF2-40B4-BE49-F238E27FC236}">
              <a16:creationId xmlns:a16="http://schemas.microsoft.com/office/drawing/2014/main" id="{221A0480-7A28-4A3A-89AD-490787B5417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681" name="Text Box 5">
          <a:extLst>
            <a:ext uri="{FF2B5EF4-FFF2-40B4-BE49-F238E27FC236}">
              <a16:creationId xmlns:a16="http://schemas.microsoft.com/office/drawing/2014/main" id="{2DC4A0F1-8CBC-4449-ADC2-F9955E71CB0A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682" name="Text Box 5">
          <a:extLst>
            <a:ext uri="{FF2B5EF4-FFF2-40B4-BE49-F238E27FC236}">
              <a16:creationId xmlns:a16="http://schemas.microsoft.com/office/drawing/2014/main" id="{93C0B329-4457-4041-BD06-6010083818ED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683" name="Text Box 5">
          <a:extLst>
            <a:ext uri="{FF2B5EF4-FFF2-40B4-BE49-F238E27FC236}">
              <a16:creationId xmlns:a16="http://schemas.microsoft.com/office/drawing/2014/main" id="{C70C4B27-3095-4A3B-9614-9F1458EB5C9F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84" name="Text Box 5">
          <a:extLst>
            <a:ext uri="{FF2B5EF4-FFF2-40B4-BE49-F238E27FC236}">
              <a16:creationId xmlns:a16="http://schemas.microsoft.com/office/drawing/2014/main" id="{37BDA85D-C2AC-4540-AE96-4CA8CA18F6D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85" name="Text Box 5">
          <a:extLst>
            <a:ext uri="{FF2B5EF4-FFF2-40B4-BE49-F238E27FC236}">
              <a16:creationId xmlns:a16="http://schemas.microsoft.com/office/drawing/2014/main" id="{5801AADF-5377-4B10-8F96-29D9866323C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86" name="Text Box 5">
          <a:extLst>
            <a:ext uri="{FF2B5EF4-FFF2-40B4-BE49-F238E27FC236}">
              <a16:creationId xmlns:a16="http://schemas.microsoft.com/office/drawing/2014/main" id="{3A2BB26C-39D6-41D2-BC47-758819944AC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87" name="Text Box 5">
          <a:extLst>
            <a:ext uri="{FF2B5EF4-FFF2-40B4-BE49-F238E27FC236}">
              <a16:creationId xmlns:a16="http://schemas.microsoft.com/office/drawing/2014/main" id="{28028D9A-CB3C-41C0-AA29-2E1D8ACB24B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88" name="Text Box 5">
          <a:extLst>
            <a:ext uri="{FF2B5EF4-FFF2-40B4-BE49-F238E27FC236}">
              <a16:creationId xmlns:a16="http://schemas.microsoft.com/office/drawing/2014/main" id="{F92744A3-60B0-4AF7-9456-75EF5323A51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689" name="Text Box 5">
          <a:extLst>
            <a:ext uri="{FF2B5EF4-FFF2-40B4-BE49-F238E27FC236}">
              <a16:creationId xmlns:a16="http://schemas.microsoft.com/office/drawing/2014/main" id="{CA728B46-AAA4-4D84-8141-5EAC5480ADB8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90" name="Text Box 5">
          <a:extLst>
            <a:ext uri="{FF2B5EF4-FFF2-40B4-BE49-F238E27FC236}">
              <a16:creationId xmlns:a16="http://schemas.microsoft.com/office/drawing/2014/main" id="{950BCF55-4CA2-4C66-96AE-DE7FB178B1E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91" name="Text Box 5">
          <a:extLst>
            <a:ext uri="{FF2B5EF4-FFF2-40B4-BE49-F238E27FC236}">
              <a16:creationId xmlns:a16="http://schemas.microsoft.com/office/drawing/2014/main" id="{19713A20-DCC7-4984-9210-24E9D78355C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92" name="Text Box 5">
          <a:extLst>
            <a:ext uri="{FF2B5EF4-FFF2-40B4-BE49-F238E27FC236}">
              <a16:creationId xmlns:a16="http://schemas.microsoft.com/office/drawing/2014/main" id="{AEFA5CF0-FA27-4C44-91E2-4CBD04D98C5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93" name="Text Box 5">
          <a:extLst>
            <a:ext uri="{FF2B5EF4-FFF2-40B4-BE49-F238E27FC236}">
              <a16:creationId xmlns:a16="http://schemas.microsoft.com/office/drawing/2014/main" id="{7DF8FC52-33C4-47CA-941B-B18DC95CD7F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94" name="Text Box 5">
          <a:extLst>
            <a:ext uri="{FF2B5EF4-FFF2-40B4-BE49-F238E27FC236}">
              <a16:creationId xmlns:a16="http://schemas.microsoft.com/office/drawing/2014/main" id="{C1F797B8-5222-43B7-8338-C2ADA30CD49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695" name="Text Box 5">
          <a:extLst>
            <a:ext uri="{FF2B5EF4-FFF2-40B4-BE49-F238E27FC236}">
              <a16:creationId xmlns:a16="http://schemas.microsoft.com/office/drawing/2014/main" id="{C92A00DE-157B-4998-BF11-C273656114A8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696" name="Line 4">
          <a:extLst>
            <a:ext uri="{FF2B5EF4-FFF2-40B4-BE49-F238E27FC236}">
              <a16:creationId xmlns:a16="http://schemas.microsoft.com/office/drawing/2014/main" id="{BEC97C09-24A3-4834-8E9E-237A72C18B1D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697" name="Line 4">
          <a:extLst>
            <a:ext uri="{FF2B5EF4-FFF2-40B4-BE49-F238E27FC236}">
              <a16:creationId xmlns:a16="http://schemas.microsoft.com/office/drawing/2014/main" id="{6131BD67-27A8-4DB1-B7C7-612DA96CD363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98" name="Text Box 5">
          <a:extLst>
            <a:ext uri="{FF2B5EF4-FFF2-40B4-BE49-F238E27FC236}">
              <a16:creationId xmlns:a16="http://schemas.microsoft.com/office/drawing/2014/main" id="{9BDB4F52-4CD0-4C4E-A0AF-45E75B621C6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699" name="Text Box 5">
          <a:extLst>
            <a:ext uri="{FF2B5EF4-FFF2-40B4-BE49-F238E27FC236}">
              <a16:creationId xmlns:a16="http://schemas.microsoft.com/office/drawing/2014/main" id="{2490D0B7-40F9-4CB4-9EEA-445D892AECA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00" name="Text Box 5">
          <a:extLst>
            <a:ext uri="{FF2B5EF4-FFF2-40B4-BE49-F238E27FC236}">
              <a16:creationId xmlns:a16="http://schemas.microsoft.com/office/drawing/2014/main" id="{44C7E3BB-2FDD-4255-B1D3-8EA372D8A34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01" name="Text Box 5">
          <a:extLst>
            <a:ext uri="{FF2B5EF4-FFF2-40B4-BE49-F238E27FC236}">
              <a16:creationId xmlns:a16="http://schemas.microsoft.com/office/drawing/2014/main" id="{F4C2AEA1-DAF0-474B-9A76-F126AED39B3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02" name="Text Box 5">
          <a:extLst>
            <a:ext uri="{FF2B5EF4-FFF2-40B4-BE49-F238E27FC236}">
              <a16:creationId xmlns:a16="http://schemas.microsoft.com/office/drawing/2014/main" id="{623AE214-2ED2-48DF-956A-4694759D051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03" name="Text Box 5">
          <a:extLst>
            <a:ext uri="{FF2B5EF4-FFF2-40B4-BE49-F238E27FC236}">
              <a16:creationId xmlns:a16="http://schemas.microsoft.com/office/drawing/2014/main" id="{7614A171-DBBD-46DD-855E-692316429C9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04" name="Text Box 5">
          <a:extLst>
            <a:ext uri="{FF2B5EF4-FFF2-40B4-BE49-F238E27FC236}">
              <a16:creationId xmlns:a16="http://schemas.microsoft.com/office/drawing/2014/main" id="{D7C96164-BB3A-4E39-8D11-D9195981077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05" name="Text Box 5">
          <a:extLst>
            <a:ext uri="{FF2B5EF4-FFF2-40B4-BE49-F238E27FC236}">
              <a16:creationId xmlns:a16="http://schemas.microsoft.com/office/drawing/2014/main" id="{69497750-7E4F-4D85-8F77-BAD3FBF7993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06" name="Text Box 5">
          <a:extLst>
            <a:ext uri="{FF2B5EF4-FFF2-40B4-BE49-F238E27FC236}">
              <a16:creationId xmlns:a16="http://schemas.microsoft.com/office/drawing/2014/main" id="{C7E9A50E-582B-4E97-972A-524FB98862A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07" name="Text Box 5">
          <a:extLst>
            <a:ext uri="{FF2B5EF4-FFF2-40B4-BE49-F238E27FC236}">
              <a16:creationId xmlns:a16="http://schemas.microsoft.com/office/drawing/2014/main" id="{1EBA053A-85F1-4318-A345-C667F8B1655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708" name="Text Box 5">
          <a:extLst>
            <a:ext uri="{FF2B5EF4-FFF2-40B4-BE49-F238E27FC236}">
              <a16:creationId xmlns:a16="http://schemas.microsoft.com/office/drawing/2014/main" id="{BC80272A-B809-4773-B477-FBA02996C7EE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709" name="Text Box 5">
          <a:extLst>
            <a:ext uri="{FF2B5EF4-FFF2-40B4-BE49-F238E27FC236}">
              <a16:creationId xmlns:a16="http://schemas.microsoft.com/office/drawing/2014/main" id="{377B0BA1-4E36-42BC-BA5F-FDE1BC632DF6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710" name="Text Box 5">
          <a:extLst>
            <a:ext uri="{FF2B5EF4-FFF2-40B4-BE49-F238E27FC236}">
              <a16:creationId xmlns:a16="http://schemas.microsoft.com/office/drawing/2014/main" id="{61090807-AC51-4CD6-9DB3-5B8A06E2798F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711" name="Text Box 5">
          <a:extLst>
            <a:ext uri="{FF2B5EF4-FFF2-40B4-BE49-F238E27FC236}">
              <a16:creationId xmlns:a16="http://schemas.microsoft.com/office/drawing/2014/main" id="{C2A0AC16-2F38-4A1F-A71F-B186FF28B6FC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712" name="Text Box 5">
          <a:extLst>
            <a:ext uri="{FF2B5EF4-FFF2-40B4-BE49-F238E27FC236}">
              <a16:creationId xmlns:a16="http://schemas.microsoft.com/office/drawing/2014/main" id="{5457F201-FE18-44DD-AF61-DB77D3C1DBA7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713" name="Text Box 5">
          <a:extLst>
            <a:ext uri="{FF2B5EF4-FFF2-40B4-BE49-F238E27FC236}">
              <a16:creationId xmlns:a16="http://schemas.microsoft.com/office/drawing/2014/main" id="{AD4D0509-1E1F-43CD-BD83-4779BE0F575D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14" name="Text Box 5">
          <a:extLst>
            <a:ext uri="{FF2B5EF4-FFF2-40B4-BE49-F238E27FC236}">
              <a16:creationId xmlns:a16="http://schemas.microsoft.com/office/drawing/2014/main" id="{F7690EB6-30EB-4559-A721-C8E32CCCC7C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15" name="Text Box 5">
          <a:extLst>
            <a:ext uri="{FF2B5EF4-FFF2-40B4-BE49-F238E27FC236}">
              <a16:creationId xmlns:a16="http://schemas.microsoft.com/office/drawing/2014/main" id="{19046B89-1461-4BB2-9EAE-AF1B1FC46F5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16" name="Text Box 5">
          <a:extLst>
            <a:ext uri="{FF2B5EF4-FFF2-40B4-BE49-F238E27FC236}">
              <a16:creationId xmlns:a16="http://schemas.microsoft.com/office/drawing/2014/main" id="{1B1C69D0-E772-4666-B79F-28A3336B8B7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17" name="Text Box 5">
          <a:extLst>
            <a:ext uri="{FF2B5EF4-FFF2-40B4-BE49-F238E27FC236}">
              <a16:creationId xmlns:a16="http://schemas.microsoft.com/office/drawing/2014/main" id="{4CA5EB37-82E5-4764-8EA9-83CDFB8DD05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18" name="Text Box 5">
          <a:extLst>
            <a:ext uri="{FF2B5EF4-FFF2-40B4-BE49-F238E27FC236}">
              <a16:creationId xmlns:a16="http://schemas.microsoft.com/office/drawing/2014/main" id="{78C7D385-2D4C-40FA-AEA0-686C3FB4D6C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719" name="Text Box 5">
          <a:extLst>
            <a:ext uri="{FF2B5EF4-FFF2-40B4-BE49-F238E27FC236}">
              <a16:creationId xmlns:a16="http://schemas.microsoft.com/office/drawing/2014/main" id="{9451A6F5-C7BA-4CE7-9D93-38975635A0B2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20" name="Text Box 5">
          <a:extLst>
            <a:ext uri="{FF2B5EF4-FFF2-40B4-BE49-F238E27FC236}">
              <a16:creationId xmlns:a16="http://schemas.microsoft.com/office/drawing/2014/main" id="{6AA10373-45CB-4235-9932-28E453EA8FF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21" name="Text Box 5">
          <a:extLst>
            <a:ext uri="{FF2B5EF4-FFF2-40B4-BE49-F238E27FC236}">
              <a16:creationId xmlns:a16="http://schemas.microsoft.com/office/drawing/2014/main" id="{9F0A82E4-63B6-4F7A-A727-95E38296611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22" name="Text Box 5">
          <a:extLst>
            <a:ext uri="{FF2B5EF4-FFF2-40B4-BE49-F238E27FC236}">
              <a16:creationId xmlns:a16="http://schemas.microsoft.com/office/drawing/2014/main" id="{3764F0A0-5536-4240-B5F6-D3BA5DDFC47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23" name="Text Box 5">
          <a:extLst>
            <a:ext uri="{FF2B5EF4-FFF2-40B4-BE49-F238E27FC236}">
              <a16:creationId xmlns:a16="http://schemas.microsoft.com/office/drawing/2014/main" id="{F722C7A6-9FE2-4B72-B19B-20FCD9D3210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24" name="Text Box 5">
          <a:extLst>
            <a:ext uri="{FF2B5EF4-FFF2-40B4-BE49-F238E27FC236}">
              <a16:creationId xmlns:a16="http://schemas.microsoft.com/office/drawing/2014/main" id="{C8004096-EEAC-4ABB-A354-E0D467C6571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725" name="Text Box 5">
          <a:extLst>
            <a:ext uri="{FF2B5EF4-FFF2-40B4-BE49-F238E27FC236}">
              <a16:creationId xmlns:a16="http://schemas.microsoft.com/office/drawing/2014/main" id="{873FB9B3-2D91-4E3B-AB51-F199E87DCEB0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726" name="Line 4">
          <a:extLst>
            <a:ext uri="{FF2B5EF4-FFF2-40B4-BE49-F238E27FC236}">
              <a16:creationId xmlns:a16="http://schemas.microsoft.com/office/drawing/2014/main" id="{49EE3833-71F3-43DA-9A5D-A7BF4002DD1F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727" name="Line 4">
          <a:extLst>
            <a:ext uri="{FF2B5EF4-FFF2-40B4-BE49-F238E27FC236}">
              <a16:creationId xmlns:a16="http://schemas.microsoft.com/office/drawing/2014/main" id="{840A7BB2-2E31-42C6-A7DA-089D36B441F8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28" name="Text Box 5">
          <a:extLst>
            <a:ext uri="{FF2B5EF4-FFF2-40B4-BE49-F238E27FC236}">
              <a16:creationId xmlns:a16="http://schemas.microsoft.com/office/drawing/2014/main" id="{27C08A03-7FF7-4546-A7C5-FAA932158B4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29" name="Text Box 5">
          <a:extLst>
            <a:ext uri="{FF2B5EF4-FFF2-40B4-BE49-F238E27FC236}">
              <a16:creationId xmlns:a16="http://schemas.microsoft.com/office/drawing/2014/main" id="{58711981-7071-4BD7-AFAA-596E08BDB98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30" name="Text Box 5">
          <a:extLst>
            <a:ext uri="{FF2B5EF4-FFF2-40B4-BE49-F238E27FC236}">
              <a16:creationId xmlns:a16="http://schemas.microsoft.com/office/drawing/2014/main" id="{483ED0FD-1B1F-4D85-9AA9-6FE63D58F91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31" name="Text Box 5">
          <a:extLst>
            <a:ext uri="{FF2B5EF4-FFF2-40B4-BE49-F238E27FC236}">
              <a16:creationId xmlns:a16="http://schemas.microsoft.com/office/drawing/2014/main" id="{5426ADB0-6363-480D-8863-D7434DA9634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32" name="Text Box 5">
          <a:extLst>
            <a:ext uri="{FF2B5EF4-FFF2-40B4-BE49-F238E27FC236}">
              <a16:creationId xmlns:a16="http://schemas.microsoft.com/office/drawing/2014/main" id="{4A76F761-DA61-4396-B293-B2EB437C40E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33" name="Text Box 5">
          <a:extLst>
            <a:ext uri="{FF2B5EF4-FFF2-40B4-BE49-F238E27FC236}">
              <a16:creationId xmlns:a16="http://schemas.microsoft.com/office/drawing/2014/main" id="{7B41ADC5-C2D2-4D55-B86E-984D09B75C0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34" name="Text Box 5">
          <a:extLst>
            <a:ext uri="{FF2B5EF4-FFF2-40B4-BE49-F238E27FC236}">
              <a16:creationId xmlns:a16="http://schemas.microsoft.com/office/drawing/2014/main" id="{4C6D6AB5-7704-45D4-9199-9EA53751593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35" name="Text Box 5">
          <a:extLst>
            <a:ext uri="{FF2B5EF4-FFF2-40B4-BE49-F238E27FC236}">
              <a16:creationId xmlns:a16="http://schemas.microsoft.com/office/drawing/2014/main" id="{51B43CBC-8DB1-467A-A0FC-D606F31E123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36" name="Text Box 5">
          <a:extLst>
            <a:ext uri="{FF2B5EF4-FFF2-40B4-BE49-F238E27FC236}">
              <a16:creationId xmlns:a16="http://schemas.microsoft.com/office/drawing/2014/main" id="{2B09C9A1-D69C-47A9-92E1-4F54582CE14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37" name="Text Box 5">
          <a:extLst>
            <a:ext uri="{FF2B5EF4-FFF2-40B4-BE49-F238E27FC236}">
              <a16:creationId xmlns:a16="http://schemas.microsoft.com/office/drawing/2014/main" id="{7D521911-83D3-4EC6-B4E0-9A7C60711EF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738" name="Text Box 5">
          <a:extLst>
            <a:ext uri="{FF2B5EF4-FFF2-40B4-BE49-F238E27FC236}">
              <a16:creationId xmlns:a16="http://schemas.microsoft.com/office/drawing/2014/main" id="{7F6E6A72-53A1-41A3-B1A6-5DFD0B9ADDAC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739" name="Text Box 5">
          <a:extLst>
            <a:ext uri="{FF2B5EF4-FFF2-40B4-BE49-F238E27FC236}">
              <a16:creationId xmlns:a16="http://schemas.microsoft.com/office/drawing/2014/main" id="{49528F24-8649-4E06-B082-CF1DDE4369C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740" name="Text Box 5">
          <a:extLst>
            <a:ext uri="{FF2B5EF4-FFF2-40B4-BE49-F238E27FC236}">
              <a16:creationId xmlns:a16="http://schemas.microsoft.com/office/drawing/2014/main" id="{3899A6DB-7D50-4A46-A9F0-066A086DE3E7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741" name="Text Box 5">
          <a:extLst>
            <a:ext uri="{FF2B5EF4-FFF2-40B4-BE49-F238E27FC236}">
              <a16:creationId xmlns:a16="http://schemas.microsoft.com/office/drawing/2014/main" id="{D340DD35-679B-4F17-8563-DF279AD67372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742" name="Text Box 5">
          <a:extLst>
            <a:ext uri="{FF2B5EF4-FFF2-40B4-BE49-F238E27FC236}">
              <a16:creationId xmlns:a16="http://schemas.microsoft.com/office/drawing/2014/main" id="{EF2F7FD9-746D-4024-B839-E2C695FAE82E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743" name="Text Box 5">
          <a:extLst>
            <a:ext uri="{FF2B5EF4-FFF2-40B4-BE49-F238E27FC236}">
              <a16:creationId xmlns:a16="http://schemas.microsoft.com/office/drawing/2014/main" id="{266F6FC8-DC1A-4133-AE63-222B95D29ABF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44" name="Text Box 5">
          <a:extLst>
            <a:ext uri="{FF2B5EF4-FFF2-40B4-BE49-F238E27FC236}">
              <a16:creationId xmlns:a16="http://schemas.microsoft.com/office/drawing/2014/main" id="{18F8474D-DDDB-45BE-A4F3-63772521D16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45" name="Text Box 5">
          <a:extLst>
            <a:ext uri="{FF2B5EF4-FFF2-40B4-BE49-F238E27FC236}">
              <a16:creationId xmlns:a16="http://schemas.microsoft.com/office/drawing/2014/main" id="{57BA53A5-7250-4736-8932-46D8EA77D15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46" name="Text Box 5">
          <a:extLst>
            <a:ext uri="{FF2B5EF4-FFF2-40B4-BE49-F238E27FC236}">
              <a16:creationId xmlns:a16="http://schemas.microsoft.com/office/drawing/2014/main" id="{A856383D-7D26-4CCF-B34A-B14F46C11F5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47" name="Text Box 5">
          <a:extLst>
            <a:ext uri="{FF2B5EF4-FFF2-40B4-BE49-F238E27FC236}">
              <a16:creationId xmlns:a16="http://schemas.microsoft.com/office/drawing/2014/main" id="{D50FA23E-8917-4A2C-BF7D-2231C770466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48" name="Text Box 5">
          <a:extLst>
            <a:ext uri="{FF2B5EF4-FFF2-40B4-BE49-F238E27FC236}">
              <a16:creationId xmlns:a16="http://schemas.microsoft.com/office/drawing/2014/main" id="{9D21D987-60DF-43AB-AFB9-1307B31E2F2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749" name="Text Box 5">
          <a:extLst>
            <a:ext uri="{FF2B5EF4-FFF2-40B4-BE49-F238E27FC236}">
              <a16:creationId xmlns:a16="http://schemas.microsoft.com/office/drawing/2014/main" id="{7967EAAA-9AC7-450B-88C2-DDF830F95A6A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50" name="Text Box 5">
          <a:extLst>
            <a:ext uri="{FF2B5EF4-FFF2-40B4-BE49-F238E27FC236}">
              <a16:creationId xmlns:a16="http://schemas.microsoft.com/office/drawing/2014/main" id="{811CC2A2-DDFE-48F3-9646-30F5318EF4E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51" name="Text Box 5">
          <a:extLst>
            <a:ext uri="{FF2B5EF4-FFF2-40B4-BE49-F238E27FC236}">
              <a16:creationId xmlns:a16="http://schemas.microsoft.com/office/drawing/2014/main" id="{393B6038-554D-4206-A275-70598E42CE5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52" name="Text Box 5">
          <a:extLst>
            <a:ext uri="{FF2B5EF4-FFF2-40B4-BE49-F238E27FC236}">
              <a16:creationId xmlns:a16="http://schemas.microsoft.com/office/drawing/2014/main" id="{A2A06A16-D9B1-4383-B9DD-2E28D8312F3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53" name="Text Box 5">
          <a:extLst>
            <a:ext uri="{FF2B5EF4-FFF2-40B4-BE49-F238E27FC236}">
              <a16:creationId xmlns:a16="http://schemas.microsoft.com/office/drawing/2014/main" id="{D5C19D1F-BD0E-4CB5-9B99-2EA0FA7E87F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54" name="Text Box 5">
          <a:extLst>
            <a:ext uri="{FF2B5EF4-FFF2-40B4-BE49-F238E27FC236}">
              <a16:creationId xmlns:a16="http://schemas.microsoft.com/office/drawing/2014/main" id="{E532FCB1-58DE-4491-A268-7A089B45CDA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755" name="Text Box 5">
          <a:extLst>
            <a:ext uri="{FF2B5EF4-FFF2-40B4-BE49-F238E27FC236}">
              <a16:creationId xmlns:a16="http://schemas.microsoft.com/office/drawing/2014/main" id="{7C7907FF-35A7-4057-8DFB-94CD4F7C9178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756" name="Line 4">
          <a:extLst>
            <a:ext uri="{FF2B5EF4-FFF2-40B4-BE49-F238E27FC236}">
              <a16:creationId xmlns:a16="http://schemas.microsoft.com/office/drawing/2014/main" id="{CF4A9607-E256-4DC6-B860-6001EA33E65D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757" name="Line 4">
          <a:extLst>
            <a:ext uri="{FF2B5EF4-FFF2-40B4-BE49-F238E27FC236}">
              <a16:creationId xmlns:a16="http://schemas.microsoft.com/office/drawing/2014/main" id="{358B0B74-07D6-4C3F-9F4E-DA1A6917B98D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58" name="Text Box 5">
          <a:extLst>
            <a:ext uri="{FF2B5EF4-FFF2-40B4-BE49-F238E27FC236}">
              <a16:creationId xmlns:a16="http://schemas.microsoft.com/office/drawing/2014/main" id="{315407B4-0F0C-4CC4-BBB0-DBF04957E30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59" name="Text Box 5">
          <a:extLst>
            <a:ext uri="{FF2B5EF4-FFF2-40B4-BE49-F238E27FC236}">
              <a16:creationId xmlns:a16="http://schemas.microsoft.com/office/drawing/2014/main" id="{CA9F65BD-BAE6-485D-8CE9-3845665E64E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60" name="Text Box 5">
          <a:extLst>
            <a:ext uri="{FF2B5EF4-FFF2-40B4-BE49-F238E27FC236}">
              <a16:creationId xmlns:a16="http://schemas.microsoft.com/office/drawing/2014/main" id="{6B2FF9C3-65D4-4496-BF80-27C46E446E0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61" name="Text Box 5">
          <a:extLst>
            <a:ext uri="{FF2B5EF4-FFF2-40B4-BE49-F238E27FC236}">
              <a16:creationId xmlns:a16="http://schemas.microsoft.com/office/drawing/2014/main" id="{33A2B74A-2842-4B29-B800-91DED90AC26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62" name="Text Box 5">
          <a:extLst>
            <a:ext uri="{FF2B5EF4-FFF2-40B4-BE49-F238E27FC236}">
              <a16:creationId xmlns:a16="http://schemas.microsoft.com/office/drawing/2014/main" id="{B3E36E73-AECC-4518-AD29-EA7C16B07FD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63" name="Text Box 5">
          <a:extLst>
            <a:ext uri="{FF2B5EF4-FFF2-40B4-BE49-F238E27FC236}">
              <a16:creationId xmlns:a16="http://schemas.microsoft.com/office/drawing/2014/main" id="{C1070820-6092-437B-B5D0-1EAEC1B5EF7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64" name="Text Box 5">
          <a:extLst>
            <a:ext uri="{FF2B5EF4-FFF2-40B4-BE49-F238E27FC236}">
              <a16:creationId xmlns:a16="http://schemas.microsoft.com/office/drawing/2014/main" id="{F6D1D851-73E8-487F-A04A-309E9315951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65" name="Text Box 5">
          <a:extLst>
            <a:ext uri="{FF2B5EF4-FFF2-40B4-BE49-F238E27FC236}">
              <a16:creationId xmlns:a16="http://schemas.microsoft.com/office/drawing/2014/main" id="{A1A99355-2F8A-4B74-A859-D7B3B606229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66" name="Text Box 5">
          <a:extLst>
            <a:ext uri="{FF2B5EF4-FFF2-40B4-BE49-F238E27FC236}">
              <a16:creationId xmlns:a16="http://schemas.microsoft.com/office/drawing/2014/main" id="{7084918F-9B06-491E-BF60-4D3964909D0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67" name="Text Box 5">
          <a:extLst>
            <a:ext uri="{FF2B5EF4-FFF2-40B4-BE49-F238E27FC236}">
              <a16:creationId xmlns:a16="http://schemas.microsoft.com/office/drawing/2014/main" id="{3D1917C5-FF4A-48F6-8568-52E25CE63A5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768" name="Text Box 5">
          <a:extLst>
            <a:ext uri="{FF2B5EF4-FFF2-40B4-BE49-F238E27FC236}">
              <a16:creationId xmlns:a16="http://schemas.microsoft.com/office/drawing/2014/main" id="{34E4F1E9-861E-4814-A56C-F1352CA5EA9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769" name="Text Box 5">
          <a:extLst>
            <a:ext uri="{FF2B5EF4-FFF2-40B4-BE49-F238E27FC236}">
              <a16:creationId xmlns:a16="http://schemas.microsoft.com/office/drawing/2014/main" id="{7D4CFB2A-C484-4788-8DC0-BA9AB86FE4F3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770" name="Text Box 5">
          <a:extLst>
            <a:ext uri="{FF2B5EF4-FFF2-40B4-BE49-F238E27FC236}">
              <a16:creationId xmlns:a16="http://schemas.microsoft.com/office/drawing/2014/main" id="{11DC3B05-D38F-4623-9BB5-2E524DED3F18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771" name="Text Box 5">
          <a:extLst>
            <a:ext uri="{FF2B5EF4-FFF2-40B4-BE49-F238E27FC236}">
              <a16:creationId xmlns:a16="http://schemas.microsoft.com/office/drawing/2014/main" id="{4FADB0DD-341B-4B5E-AB55-A6322820ECFA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772" name="Text Box 5">
          <a:extLst>
            <a:ext uri="{FF2B5EF4-FFF2-40B4-BE49-F238E27FC236}">
              <a16:creationId xmlns:a16="http://schemas.microsoft.com/office/drawing/2014/main" id="{E8C0F4E7-F47A-4BCA-A29D-55128DAB935E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773" name="Text Box 5">
          <a:extLst>
            <a:ext uri="{FF2B5EF4-FFF2-40B4-BE49-F238E27FC236}">
              <a16:creationId xmlns:a16="http://schemas.microsoft.com/office/drawing/2014/main" id="{06D70FC7-4714-4738-A40B-2476BBF01856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74" name="Text Box 5">
          <a:extLst>
            <a:ext uri="{FF2B5EF4-FFF2-40B4-BE49-F238E27FC236}">
              <a16:creationId xmlns:a16="http://schemas.microsoft.com/office/drawing/2014/main" id="{F2B79589-0C7F-44FD-AE9F-4997257118F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75" name="Text Box 5">
          <a:extLst>
            <a:ext uri="{FF2B5EF4-FFF2-40B4-BE49-F238E27FC236}">
              <a16:creationId xmlns:a16="http://schemas.microsoft.com/office/drawing/2014/main" id="{6A737A14-427D-4F41-9321-557AF872368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76" name="Text Box 5">
          <a:extLst>
            <a:ext uri="{FF2B5EF4-FFF2-40B4-BE49-F238E27FC236}">
              <a16:creationId xmlns:a16="http://schemas.microsoft.com/office/drawing/2014/main" id="{203127AB-D86D-4C21-B3AD-925DABF2030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77" name="Text Box 5">
          <a:extLst>
            <a:ext uri="{FF2B5EF4-FFF2-40B4-BE49-F238E27FC236}">
              <a16:creationId xmlns:a16="http://schemas.microsoft.com/office/drawing/2014/main" id="{C90B70FB-52EC-4735-A0D6-CEA15ABB483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id="{615FE72D-9FE1-4350-878B-57B5014150D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779" name="Text Box 5">
          <a:extLst>
            <a:ext uri="{FF2B5EF4-FFF2-40B4-BE49-F238E27FC236}">
              <a16:creationId xmlns:a16="http://schemas.microsoft.com/office/drawing/2014/main" id="{9526BC41-5474-46FD-857F-854942273883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80" name="Text Box 5">
          <a:extLst>
            <a:ext uri="{FF2B5EF4-FFF2-40B4-BE49-F238E27FC236}">
              <a16:creationId xmlns:a16="http://schemas.microsoft.com/office/drawing/2014/main" id="{526177FA-9D2F-4CF8-8839-BA4AA6194A0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81" name="Text Box 5">
          <a:extLst>
            <a:ext uri="{FF2B5EF4-FFF2-40B4-BE49-F238E27FC236}">
              <a16:creationId xmlns:a16="http://schemas.microsoft.com/office/drawing/2014/main" id="{BD2D1CDF-554C-4285-9D52-6379A751D37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82" name="Text Box 5">
          <a:extLst>
            <a:ext uri="{FF2B5EF4-FFF2-40B4-BE49-F238E27FC236}">
              <a16:creationId xmlns:a16="http://schemas.microsoft.com/office/drawing/2014/main" id="{809F9692-875D-478A-9261-F9F38B5829D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83" name="Text Box 5">
          <a:extLst>
            <a:ext uri="{FF2B5EF4-FFF2-40B4-BE49-F238E27FC236}">
              <a16:creationId xmlns:a16="http://schemas.microsoft.com/office/drawing/2014/main" id="{BE5C465E-59F1-4B81-97CF-9E3F92FC4EB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784" name="Text Box 5">
          <a:extLst>
            <a:ext uri="{FF2B5EF4-FFF2-40B4-BE49-F238E27FC236}">
              <a16:creationId xmlns:a16="http://schemas.microsoft.com/office/drawing/2014/main" id="{245D6BF0-73D9-4DC5-A64E-1395D43201E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785" name="Text Box 5">
          <a:extLst>
            <a:ext uri="{FF2B5EF4-FFF2-40B4-BE49-F238E27FC236}">
              <a16:creationId xmlns:a16="http://schemas.microsoft.com/office/drawing/2014/main" id="{DE1AFF31-6804-4ED8-A15E-9AA4F105C09B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786" name="Line 4">
          <a:extLst>
            <a:ext uri="{FF2B5EF4-FFF2-40B4-BE49-F238E27FC236}">
              <a16:creationId xmlns:a16="http://schemas.microsoft.com/office/drawing/2014/main" id="{BBB04F0D-F776-4CF3-A265-38D1D39F49E0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787" name="Line 4">
          <a:extLst>
            <a:ext uri="{FF2B5EF4-FFF2-40B4-BE49-F238E27FC236}">
              <a16:creationId xmlns:a16="http://schemas.microsoft.com/office/drawing/2014/main" id="{D198D2ED-99C4-491D-AAD6-B37C3ED2828B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88" name="Text Box 5">
          <a:extLst>
            <a:ext uri="{FF2B5EF4-FFF2-40B4-BE49-F238E27FC236}">
              <a16:creationId xmlns:a16="http://schemas.microsoft.com/office/drawing/2014/main" id="{C2272F62-2553-4545-979D-7A7544235AC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89" name="Text Box 5">
          <a:extLst>
            <a:ext uri="{FF2B5EF4-FFF2-40B4-BE49-F238E27FC236}">
              <a16:creationId xmlns:a16="http://schemas.microsoft.com/office/drawing/2014/main" id="{5B860A3E-760A-4DA3-9B79-30AA493D033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90" name="Text Box 5">
          <a:extLst>
            <a:ext uri="{FF2B5EF4-FFF2-40B4-BE49-F238E27FC236}">
              <a16:creationId xmlns:a16="http://schemas.microsoft.com/office/drawing/2014/main" id="{896F42F4-B1F4-4440-8817-6EF33127797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91" name="Text Box 5">
          <a:extLst>
            <a:ext uri="{FF2B5EF4-FFF2-40B4-BE49-F238E27FC236}">
              <a16:creationId xmlns:a16="http://schemas.microsoft.com/office/drawing/2014/main" id="{134F3337-9582-4BA7-869D-0A82D05E7B8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92" name="Text Box 5">
          <a:extLst>
            <a:ext uri="{FF2B5EF4-FFF2-40B4-BE49-F238E27FC236}">
              <a16:creationId xmlns:a16="http://schemas.microsoft.com/office/drawing/2014/main" id="{5F7B64B7-E7B7-4F2B-9D19-7C773A24149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93" name="Text Box 5">
          <a:extLst>
            <a:ext uri="{FF2B5EF4-FFF2-40B4-BE49-F238E27FC236}">
              <a16:creationId xmlns:a16="http://schemas.microsoft.com/office/drawing/2014/main" id="{0F0CE900-6C72-4CB9-82EC-3B28F09DEDA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94" name="Text Box 5">
          <a:extLst>
            <a:ext uri="{FF2B5EF4-FFF2-40B4-BE49-F238E27FC236}">
              <a16:creationId xmlns:a16="http://schemas.microsoft.com/office/drawing/2014/main" id="{8B67D4EB-3285-4DE1-9BDC-AD7F56B1070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95" name="Text Box 5">
          <a:extLst>
            <a:ext uri="{FF2B5EF4-FFF2-40B4-BE49-F238E27FC236}">
              <a16:creationId xmlns:a16="http://schemas.microsoft.com/office/drawing/2014/main" id="{32512D02-24BC-4CEC-BF05-2429F68917B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96" name="Text Box 5">
          <a:extLst>
            <a:ext uri="{FF2B5EF4-FFF2-40B4-BE49-F238E27FC236}">
              <a16:creationId xmlns:a16="http://schemas.microsoft.com/office/drawing/2014/main" id="{9716DCA8-8818-4A5A-A150-FDCC747EE0D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797" name="Text Box 5">
          <a:extLst>
            <a:ext uri="{FF2B5EF4-FFF2-40B4-BE49-F238E27FC236}">
              <a16:creationId xmlns:a16="http://schemas.microsoft.com/office/drawing/2014/main" id="{E14C5553-BAA3-4F48-82E0-98B3F5539CB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798" name="Text Box 5">
          <a:extLst>
            <a:ext uri="{FF2B5EF4-FFF2-40B4-BE49-F238E27FC236}">
              <a16:creationId xmlns:a16="http://schemas.microsoft.com/office/drawing/2014/main" id="{AC9F9094-7530-49F9-94C5-FAF43604240E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799" name="Text Box 5">
          <a:extLst>
            <a:ext uri="{FF2B5EF4-FFF2-40B4-BE49-F238E27FC236}">
              <a16:creationId xmlns:a16="http://schemas.microsoft.com/office/drawing/2014/main" id="{15F3C0AC-AA94-44E9-93B9-ADE33BE262AA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800" name="Text Box 5">
          <a:extLst>
            <a:ext uri="{FF2B5EF4-FFF2-40B4-BE49-F238E27FC236}">
              <a16:creationId xmlns:a16="http://schemas.microsoft.com/office/drawing/2014/main" id="{182683C0-8743-4F7F-BE7A-26594BDBF9C8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801" name="Text Box 5">
          <a:extLst>
            <a:ext uri="{FF2B5EF4-FFF2-40B4-BE49-F238E27FC236}">
              <a16:creationId xmlns:a16="http://schemas.microsoft.com/office/drawing/2014/main" id="{0126D837-0881-47E9-A747-B52BFA82163F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802" name="Text Box 5">
          <a:extLst>
            <a:ext uri="{FF2B5EF4-FFF2-40B4-BE49-F238E27FC236}">
              <a16:creationId xmlns:a16="http://schemas.microsoft.com/office/drawing/2014/main" id="{5DCD1698-D209-4CA3-9BAA-ACA3F4B7486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803" name="Text Box 5">
          <a:extLst>
            <a:ext uri="{FF2B5EF4-FFF2-40B4-BE49-F238E27FC236}">
              <a16:creationId xmlns:a16="http://schemas.microsoft.com/office/drawing/2014/main" id="{39E4826B-2D41-4A0D-8240-0A7629768DF4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04" name="Text Box 5">
          <a:extLst>
            <a:ext uri="{FF2B5EF4-FFF2-40B4-BE49-F238E27FC236}">
              <a16:creationId xmlns:a16="http://schemas.microsoft.com/office/drawing/2014/main" id="{E37CDF86-C297-48B6-A30F-359D2BF2C00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05" name="Text Box 5">
          <a:extLst>
            <a:ext uri="{FF2B5EF4-FFF2-40B4-BE49-F238E27FC236}">
              <a16:creationId xmlns:a16="http://schemas.microsoft.com/office/drawing/2014/main" id="{B26AF370-B4D7-4A9A-A159-106D8E91E6A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06" name="Text Box 5">
          <a:extLst>
            <a:ext uri="{FF2B5EF4-FFF2-40B4-BE49-F238E27FC236}">
              <a16:creationId xmlns:a16="http://schemas.microsoft.com/office/drawing/2014/main" id="{B37C8637-2331-4549-8816-33118307E27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07" name="Text Box 5">
          <a:extLst>
            <a:ext uri="{FF2B5EF4-FFF2-40B4-BE49-F238E27FC236}">
              <a16:creationId xmlns:a16="http://schemas.microsoft.com/office/drawing/2014/main" id="{40867154-D1AC-4A90-A558-408530BC4B9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08" name="Text Box 5">
          <a:extLst>
            <a:ext uri="{FF2B5EF4-FFF2-40B4-BE49-F238E27FC236}">
              <a16:creationId xmlns:a16="http://schemas.microsoft.com/office/drawing/2014/main" id="{79E26C29-C9F8-43E9-AD56-AC2BB6C9FBF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809" name="Text Box 5">
          <a:extLst>
            <a:ext uri="{FF2B5EF4-FFF2-40B4-BE49-F238E27FC236}">
              <a16:creationId xmlns:a16="http://schemas.microsoft.com/office/drawing/2014/main" id="{56380AF4-CC80-477D-A7C7-4AD9C592BD38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10" name="Text Box 5">
          <a:extLst>
            <a:ext uri="{FF2B5EF4-FFF2-40B4-BE49-F238E27FC236}">
              <a16:creationId xmlns:a16="http://schemas.microsoft.com/office/drawing/2014/main" id="{9467B51F-3C05-43C5-B1DA-8570DC2CC30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11" name="Text Box 5">
          <a:extLst>
            <a:ext uri="{FF2B5EF4-FFF2-40B4-BE49-F238E27FC236}">
              <a16:creationId xmlns:a16="http://schemas.microsoft.com/office/drawing/2014/main" id="{2E06275D-6084-42F3-AEF6-D6962C8C740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12" name="Text Box 5">
          <a:extLst>
            <a:ext uri="{FF2B5EF4-FFF2-40B4-BE49-F238E27FC236}">
              <a16:creationId xmlns:a16="http://schemas.microsoft.com/office/drawing/2014/main" id="{47AAB5BA-5287-4E11-8D0F-631B7CA78EC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13" name="Text Box 5">
          <a:extLst>
            <a:ext uri="{FF2B5EF4-FFF2-40B4-BE49-F238E27FC236}">
              <a16:creationId xmlns:a16="http://schemas.microsoft.com/office/drawing/2014/main" id="{5DD91BD0-3FF3-4198-AE68-2997C7072CE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14" name="Text Box 5">
          <a:extLst>
            <a:ext uri="{FF2B5EF4-FFF2-40B4-BE49-F238E27FC236}">
              <a16:creationId xmlns:a16="http://schemas.microsoft.com/office/drawing/2014/main" id="{FA83FFA8-9402-4058-AA50-EA5E7C5F36B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815" name="Text Box 5">
          <a:extLst>
            <a:ext uri="{FF2B5EF4-FFF2-40B4-BE49-F238E27FC236}">
              <a16:creationId xmlns:a16="http://schemas.microsoft.com/office/drawing/2014/main" id="{B9D035EC-1F51-47B6-8AE0-72F07396DCF6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816" name="Line 4">
          <a:extLst>
            <a:ext uri="{FF2B5EF4-FFF2-40B4-BE49-F238E27FC236}">
              <a16:creationId xmlns:a16="http://schemas.microsoft.com/office/drawing/2014/main" id="{9379F6B4-F0A3-43F2-8141-83F8CAFFDE8F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817" name="Line 4">
          <a:extLst>
            <a:ext uri="{FF2B5EF4-FFF2-40B4-BE49-F238E27FC236}">
              <a16:creationId xmlns:a16="http://schemas.microsoft.com/office/drawing/2014/main" id="{4ED6FD11-C86F-4C05-93A0-640AEC66BA27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18" name="Text Box 5">
          <a:extLst>
            <a:ext uri="{FF2B5EF4-FFF2-40B4-BE49-F238E27FC236}">
              <a16:creationId xmlns:a16="http://schemas.microsoft.com/office/drawing/2014/main" id="{F25077ED-67CC-4233-A6F5-4F7632265AF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19" name="Text Box 5">
          <a:extLst>
            <a:ext uri="{FF2B5EF4-FFF2-40B4-BE49-F238E27FC236}">
              <a16:creationId xmlns:a16="http://schemas.microsoft.com/office/drawing/2014/main" id="{A7C1AACD-7526-4F36-9CB2-AA41F72130E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20" name="Text Box 5">
          <a:extLst>
            <a:ext uri="{FF2B5EF4-FFF2-40B4-BE49-F238E27FC236}">
              <a16:creationId xmlns:a16="http://schemas.microsoft.com/office/drawing/2014/main" id="{AF8877CA-C037-46A4-8D86-A50AF2CBF4A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21" name="Text Box 5">
          <a:extLst>
            <a:ext uri="{FF2B5EF4-FFF2-40B4-BE49-F238E27FC236}">
              <a16:creationId xmlns:a16="http://schemas.microsoft.com/office/drawing/2014/main" id="{7141665A-6A3F-4531-A22E-07EB3E5202C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22" name="Text Box 5">
          <a:extLst>
            <a:ext uri="{FF2B5EF4-FFF2-40B4-BE49-F238E27FC236}">
              <a16:creationId xmlns:a16="http://schemas.microsoft.com/office/drawing/2014/main" id="{9A345839-4EA4-4582-93C7-51B63E886BC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23" name="Text Box 5">
          <a:extLst>
            <a:ext uri="{FF2B5EF4-FFF2-40B4-BE49-F238E27FC236}">
              <a16:creationId xmlns:a16="http://schemas.microsoft.com/office/drawing/2014/main" id="{58955DAD-C08E-4A6D-B7EC-461BB630D6A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24" name="Text Box 5">
          <a:extLst>
            <a:ext uri="{FF2B5EF4-FFF2-40B4-BE49-F238E27FC236}">
              <a16:creationId xmlns:a16="http://schemas.microsoft.com/office/drawing/2014/main" id="{FB191573-09AD-44BF-BAAE-05EB362B5C9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25" name="Text Box 5">
          <a:extLst>
            <a:ext uri="{FF2B5EF4-FFF2-40B4-BE49-F238E27FC236}">
              <a16:creationId xmlns:a16="http://schemas.microsoft.com/office/drawing/2014/main" id="{6B024BFA-8F0A-4D26-B497-2A8DA060457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26" name="Text Box 5">
          <a:extLst>
            <a:ext uri="{FF2B5EF4-FFF2-40B4-BE49-F238E27FC236}">
              <a16:creationId xmlns:a16="http://schemas.microsoft.com/office/drawing/2014/main" id="{5643771E-DF99-43F0-9B37-037C819F793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27" name="Text Box 5">
          <a:extLst>
            <a:ext uri="{FF2B5EF4-FFF2-40B4-BE49-F238E27FC236}">
              <a16:creationId xmlns:a16="http://schemas.microsoft.com/office/drawing/2014/main" id="{7A20E884-5F51-4E93-81C3-AD9FF2FA2AA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828" name="Text Box 5">
          <a:extLst>
            <a:ext uri="{FF2B5EF4-FFF2-40B4-BE49-F238E27FC236}">
              <a16:creationId xmlns:a16="http://schemas.microsoft.com/office/drawing/2014/main" id="{5545F5C8-8259-4B7B-B439-60B43CA1C912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829" name="Text Box 5">
          <a:extLst>
            <a:ext uri="{FF2B5EF4-FFF2-40B4-BE49-F238E27FC236}">
              <a16:creationId xmlns:a16="http://schemas.microsoft.com/office/drawing/2014/main" id="{A03FC584-2292-4290-BEBE-28D3C2B8DD1F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830" name="Text Box 5">
          <a:extLst>
            <a:ext uri="{FF2B5EF4-FFF2-40B4-BE49-F238E27FC236}">
              <a16:creationId xmlns:a16="http://schemas.microsoft.com/office/drawing/2014/main" id="{297331CA-0ABD-41B6-A3B5-40AD5C5AA98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831" name="Text Box 5">
          <a:extLst>
            <a:ext uri="{FF2B5EF4-FFF2-40B4-BE49-F238E27FC236}">
              <a16:creationId xmlns:a16="http://schemas.microsoft.com/office/drawing/2014/main" id="{E8E23D58-3031-403A-9D2D-04D305E305F6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832" name="Text Box 5">
          <a:extLst>
            <a:ext uri="{FF2B5EF4-FFF2-40B4-BE49-F238E27FC236}">
              <a16:creationId xmlns:a16="http://schemas.microsoft.com/office/drawing/2014/main" id="{B66863D0-C49F-4477-9558-90798E1CD8B6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833" name="Text Box 5">
          <a:extLst>
            <a:ext uri="{FF2B5EF4-FFF2-40B4-BE49-F238E27FC236}">
              <a16:creationId xmlns:a16="http://schemas.microsoft.com/office/drawing/2014/main" id="{467F1768-84E8-4ADB-A9C6-A50D659496B8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34" name="Text Box 5">
          <a:extLst>
            <a:ext uri="{FF2B5EF4-FFF2-40B4-BE49-F238E27FC236}">
              <a16:creationId xmlns:a16="http://schemas.microsoft.com/office/drawing/2014/main" id="{82476345-B815-4830-8E39-D23738C6062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35" name="Text Box 5">
          <a:extLst>
            <a:ext uri="{FF2B5EF4-FFF2-40B4-BE49-F238E27FC236}">
              <a16:creationId xmlns:a16="http://schemas.microsoft.com/office/drawing/2014/main" id="{B537C338-6681-4645-8659-0B48CDE161B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36" name="Text Box 5">
          <a:extLst>
            <a:ext uri="{FF2B5EF4-FFF2-40B4-BE49-F238E27FC236}">
              <a16:creationId xmlns:a16="http://schemas.microsoft.com/office/drawing/2014/main" id="{B1157769-DD91-4DA4-8923-AAF2D6E0EF1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37" name="Text Box 5">
          <a:extLst>
            <a:ext uri="{FF2B5EF4-FFF2-40B4-BE49-F238E27FC236}">
              <a16:creationId xmlns:a16="http://schemas.microsoft.com/office/drawing/2014/main" id="{32A5796C-3CEB-437C-92BF-C942E06A108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38" name="Text Box 5">
          <a:extLst>
            <a:ext uri="{FF2B5EF4-FFF2-40B4-BE49-F238E27FC236}">
              <a16:creationId xmlns:a16="http://schemas.microsoft.com/office/drawing/2014/main" id="{506D148A-AA8E-4645-9A25-7AE701A0B18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839" name="Text Box 5">
          <a:extLst>
            <a:ext uri="{FF2B5EF4-FFF2-40B4-BE49-F238E27FC236}">
              <a16:creationId xmlns:a16="http://schemas.microsoft.com/office/drawing/2014/main" id="{40282F61-8010-4C66-8384-95DABA0DAD65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40" name="Text Box 5">
          <a:extLst>
            <a:ext uri="{FF2B5EF4-FFF2-40B4-BE49-F238E27FC236}">
              <a16:creationId xmlns:a16="http://schemas.microsoft.com/office/drawing/2014/main" id="{7B0888E9-3A34-4361-92F2-63B68CC9C5D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41" name="Text Box 5">
          <a:extLst>
            <a:ext uri="{FF2B5EF4-FFF2-40B4-BE49-F238E27FC236}">
              <a16:creationId xmlns:a16="http://schemas.microsoft.com/office/drawing/2014/main" id="{ECF23B7B-8943-4D76-BDA9-FE087A9BF11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42" name="Text Box 5">
          <a:extLst>
            <a:ext uri="{FF2B5EF4-FFF2-40B4-BE49-F238E27FC236}">
              <a16:creationId xmlns:a16="http://schemas.microsoft.com/office/drawing/2014/main" id="{C9FAD962-63A8-4E95-BD17-2437BECDCA0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43" name="Text Box 5">
          <a:extLst>
            <a:ext uri="{FF2B5EF4-FFF2-40B4-BE49-F238E27FC236}">
              <a16:creationId xmlns:a16="http://schemas.microsoft.com/office/drawing/2014/main" id="{EC633C71-AD0B-4DC1-8F38-9544A0F37E7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844" name="Text Box 5">
          <a:extLst>
            <a:ext uri="{FF2B5EF4-FFF2-40B4-BE49-F238E27FC236}">
              <a16:creationId xmlns:a16="http://schemas.microsoft.com/office/drawing/2014/main" id="{272F42FC-0C72-4F62-9600-1E7EE526783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845" name="Text Box 5">
          <a:extLst>
            <a:ext uri="{FF2B5EF4-FFF2-40B4-BE49-F238E27FC236}">
              <a16:creationId xmlns:a16="http://schemas.microsoft.com/office/drawing/2014/main" id="{F4605C81-9B93-460C-98FC-AAD5D901A6A6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846" name="Line 4">
          <a:extLst>
            <a:ext uri="{FF2B5EF4-FFF2-40B4-BE49-F238E27FC236}">
              <a16:creationId xmlns:a16="http://schemas.microsoft.com/office/drawing/2014/main" id="{8578E633-E1DF-4966-BCEF-DA72A7B420F4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847" name="Line 4">
          <a:extLst>
            <a:ext uri="{FF2B5EF4-FFF2-40B4-BE49-F238E27FC236}">
              <a16:creationId xmlns:a16="http://schemas.microsoft.com/office/drawing/2014/main" id="{26B8C499-B08E-439C-848C-474AAAD6CD23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48" name="Text Box 5">
          <a:extLst>
            <a:ext uri="{FF2B5EF4-FFF2-40B4-BE49-F238E27FC236}">
              <a16:creationId xmlns:a16="http://schemas.microsoft.com/office/drawing/2014/main" id="{AE0C02FD-65F8-4A66-B0E6-F7AC3540E24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49" name="Text Box 5">
          <a:extLst>
            <a:ext uri="{FF2B5EF4-FFF2-40B4-BE49-F238E27FC236}">
              <a16:creationId xmlns:a16="http://schemas.microsoft.com/office/drawing/2014/main" id="{AA751F21-25FF-46A4-AB08-F7D7C4F6787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50" name="Text Box 5">
          <a:extLst>
            <a:ext uri="{FF2B5EF4-FFF2-40B4-BE49-F238E27FC236}">
              <a16:creationId xmlns:a16="http://schemas.microsoft.com/office/drawing/2014/main" id="{7AB7AEEA-0798-43F5-B011-1026E28C1A8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51" name="Text Box 5">
          <a:extLst>
            <a:ext uri="{FF2B5EF4-FFF2-40B4-BE49-F238E27FC236}">
              <a16:creationId xmlns:a16="http://schemas.microsoft.com/office/drawing/2014/main" id="{AFE4B688-18EF-44E1-9EB9-7146BA84346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52" name="Text Box 5">
          <a:extLst>
            <a:ext uri="{FF2B5EF4-FFF2-40B4-BE49-F238E27FC236}">
              <a16:creationId xmlns:a16="http://schemas.microsoft.com/office/drawing/2014/main" id="{313AEBA0-090A-4EB8-B9AC-1235015E46A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53" name="Text Box 5">
          <a:extLst>
            <a:ext uri="{FF2B5EF4-FFF2-40B4-BE49-F238E27FC236}">
              <a16:creationId xmlns:a16="http://schemas.microsoft.com/office/drawing/2014/main" id="{5EC3CB61-7996-45BB-969A-6B335D59455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54" name="Text Box 5">
          <a:extLst>
            <a:ext uri="{FF2B5EF4-FFF2-40B4-BE49-F238E27FC236}">
              <a16:creationId xmlns:a16="http://schemas.microsoft.com/office/drawing/2014/main" id="{7E625F3A-A756-4B18-B3F6-CE1AD3BEE0E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55" name="Text Box 5">
          <a:extLst>
            <a:ext uri="{FF2B5EF4-FFF2-40B4-BE49-F238E27FC236}">
              <a16:creationId xmlns:a16="http://schemas.microsoft.com/office/drawing/2014/main" id="{D8F09A3D-CD2F-4B49-AC97-66E1FCC4B88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56" name="Text Box 5">
          <a:extLst>
            <a:ext uri="{FF2B5EF4-FFF2-40B4-BE49-F238E27FC236}">
              <a16:creationId xmlns:a16="http://schemas.microsoft.com/office/drawing/2014/main" id="{9FBE7EF3-AF72-444C-AF1B-78B1A6DC87C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57" name="Text Box 5">
          <a:extLst>
            <a:ext uri="{FF2B5EF4-FFF2-40B4-BE49-F238E27FC236}">
              <a16:creationId xmlns:a16="http://schemas.microsoft.com/office/drawing/2014/main" id="{F0E5FA62-ACFF-4E35-8B90-AA235A4EF9D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858" name="Text Box 5">
          <a:extLst>
            <a:ext uri="{FF2B5EF4-FFF2-40B4-BE49-F238E27FC236}">
              <a16:creationId xmlns:a16="http://schemas.microsoft.com/office/drawing/2014/main" id="{2F7A6A74-9802-472D-8C00-EA01ECE0FDB6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859" name="Text Box 5">
          <a:extLst>
            <a:ext uri="{FF2B5EF4-FFF2-40B4-BE49-F238E27FC236}">
              <a16:creationId xmlns:a16="http://schemas.microsoft.com/office/drawing/2014/main" id="{8D311151-9FBF-4C83-A194-90A506672867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860" name="Text Box 5">
          <a:extLst>
            <a:ext uri="{FF2B5EF4-FFF2-40B4-BE49-F238E27FC236}">
              <a16:creationId xmlns:a16="http://schemas.microsoft.com/office/drawing/2014/main" id="{26156385-EC75-4C6B-91D4-0A1A68FC14DA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861" name="Text Box 5">
          <a:extLst>
            <a:ext uri="{FF2B5EF4-FFF2-40B4-BE49-F238E27FC236}">
              <a16:creationId xmlns:a16="http://schemas.microsoft.com/office/drawing/2014/main" id="{E413F2A3-5AAF-4642-AA33-743FCBF35C9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862" name="Text Box 5">
          <a:extLst>
            <a:ext uri="{FF2B5EF4-FFF2-40B4-BE49-F238E27FC236}">
              <a16:creationId xmlns:a16="http://schemas.microsoft.com/office/drawing/2014/main" id="{D406BC69-2F9B-4FDD-870E-E394D1017C4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863" name="Text Box 5">
          <a:extLst>
            <a:ext uri="{FF2B5EF4-FFF2-40B4-BE49-F238E27FC236}">
              <a16:creationId xmlns:a16="http://schemas.microsoft.com/office/drawing/2014/main" id="{98C3C9B6-0B37-49C3-98AD-54F00051CB7A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64" name="Text Box 5">
          <a:extLst>
            <a:ext uri="{FF2B5EF4-FFF2-40B4-BE49-F238E27FC236}">
              <a16:creationId xmlns:a16="http://schemas.microsoft.com/office/drawing/2014/main" id="{341BA102-8583-4BFE-BFE5-9EBFF44FCAA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65" name="Text Box 5">
          <a:extLst>
            <a:ext uri="{FF2B5EF4-FFF2-40B4-BE49-F238E27FC236}">
              <a16:creationId xmlns:a16="http://schemas.microsoft.com/office/drawing/2014/main" id="{E97B578E-9A84-43A0-A4DB-50BEB2CDF27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66" name="Text Box 5">
          <a:extLst>
            <a:ext uri="{FF2B5EF4-FFF2-40B4-BE49-F238E27FC236}">
              <a16:creationId xmlns:a16="http://schemas.microsoft.com/office/drawing/2014/main" id="{8A689DA8-AAA6-4F4A-967C-40FCFE94A96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67" name="Text Box 5">
          <a:extLst>
            <a:ext uri="{FF2B5EF4-FFF2-40B4-BE49-F238E27FC236}">
              <a16:creationId xmlns:a16="http://schemas.microsoft.com/office/drawing/2014/main" id="{407ABA3A-8359-4FED-87AC-160DF7DD3CC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68" name="Text Box 5">
          <a:extLst>
            <a:ext uri="{FF2B5EF4-FFF2-40B4-BE49-F238E27FC236}">
              <a16:creationId xmlns:a16="http://schemas.microsoft.com/office/drawing/2014/main" id="{679413F0-C45E-47E9-9895-E0455113830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869" name="Text Box 5">
          <a:extLst>
            <a:ext uri="{FF2B5EF4-FFF2-40B4-BE49-F238E27FC236}">
              <a16:creationId xmlns:a16="http://schemas.microsoft.com/office/drawing/2014/main" id="{B79BDAEC-E468-4D48-8AB5-D1C01B412E94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70" name="Text Box 5">
          <a:extLst>
            <a:ext uri="{FF2B5EF4-FFF2-40B4-BE49-F238E27FC236}">
              <a16:creationId xmlns:a16="http://schemas.microsoft.com/office/drawing/2014/main" id="{3C0C58E7-314A-4DE1-99AB-284B4AB757A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71" name="Text Box 5">
          <a:extLst>
            <a:ext uri="{FF2B5EF4-FFF2-40B4-BE49-F238E27FC236}">
              <a16:creationId xmlns:a16="http://schemas.microsoft.com/office/drawing/2014/main" id="{F5261702-042E-4804-8581-1169F56EFF8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72" name="Text Box 5">
          <a:extLst>
            <a:ext uri="{FF2B5EF4-FFF2-40B4-BE49-F238E27FC236}">
              <a16:creationId xmlns:a16="http://schemas.microsoft.com/office/drawing/2014/main" id="{53C5F3C7-C667-427D-AE4A-6AA9FD558BA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73" name="Text Box 5">
          <a:extLst>
            <a:ext uri="{FF2B5EF4-FFF2-40B4-BE49-F238E27FC236}">
              <a16:creationId xmlns:a16="http://schemas.microsoft.com/office/drawing/2014/main" id="{063D0AEA-3B88-4917-AE45-D3E0FE89194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74" name="Text Box 5">
          <a:extLst>
            <a:ext uri="{FF2B5EF4-FFF2-40B4-BE49-F238E27FC236}">
              <a16:creationId xmlns:a16="http://schemas.microsoft.com/office/drawing/2014/main" id="{E1132E9D-141A-4DC9-8CFA-9B52C5BA9D4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875" name="Text Box 5">
          <a:extLst>
            <a:ext uri="{FF2B5EF4-FFF2-40B4-BE49-F238E27FC236}">
              <a16:creationId xmlns:a16="http://schemas.microsoft.com/office/drawing/2014/main" id="{75DB5985-0402-4485-979F-1012214AE772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876" name="Line 4">
          <a:extLst>
            <a:ext uri="{FF2B5EF4-FFF2-40B4-BE49-F238E27FC236}">
              <a16:creationId xmlns:a16="http://schemas.microsoft.com/office/drawing/2014/main" id="{543A3B3B-29EB-4611-AED6-86C69CD4E204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877" name="Line 4">
          <a:extLst>
            <a:ext uri="{FF2B5EF4-FFF2-40B4-BE49-F238E27FC236}">
              <a16:creationId xmlns:a16="http://schemas.microsoft.com/office/drawing/2014/main" id="{033E5813-BA4D-42A1-B544-C1E79974D3D2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78" name="Text Box 5">
          <a:extLst>
            <a:ext uri="{FF2B5EF4-FFF2-40B4-BE49-F238E27FC236}">
              <a16:creationId xmlns:a16="http://schemas.microsoft.com/office/drawing/2014/main" id="{9848D81F-955D-4588-AD93-A86782B170B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79" name="Text Box 5">
          <a:extLst>
            <a:ext uri="{FF2B5EF4-FFF2-40B4-BE49-F238E27FC236}">
              <a16:creationId xmlns:a16="http://schemas.microsoft.com/office/drawing/2014/main" id="{79FB1110-C196-40A6-8A85-24C57B2A2E1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80" name="Text Box 5">
          <a:extLst>
            <a:ext uri="{FF2B5EF4-FFF2-40B4-BE49-F238E27FC236}">
              <a16:creationId xmlns:a16="http://schemas.microsoft.com/office/drawing/2014/main" id="{EB4CDE57-CDED-4A32-9CF9-24E8390C40B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81" name="Text Box 5">
          <a:extLst>
            <a:ext uri="{FF2B5EF4-FFF2-40B4-BE49-F238E27FC236}">
              <a16:creationId xmlns:a16="http://schemas.microsoft.com/office/drawing/2014/main" id="{A76D0D3C-98EA-4A55-AA07-2459C06F389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82" name="Text Box 5">
          <a:extLst>
            <a:ext uri="{FF2B5EF4-FFF2-40B4-BE49-F238E27FC236}">
              <a16:creationId xmlns:a16="http://schemas.microsoft.com/office/drawing/2014/main" id="{CE7D332D-A1E3-4047-B19C-61F391039B3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83" name="Text Box 5">
          <a:extLst>
            <a:ext uri="{FF2B5EF4-FFF2-40B4-BE49-F238E27FC236}">
              <a16:creationId xmlns:a16="http://schemas.microsoft.com/office/drawing/2014/main" id="{9070CB26-2F9C-4C4E-9EDA-294C8E8E2DC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84" name="Text Box 5">
          <a:extLst>
            <a:ext uri="{FF2B5EF4-FFF2-40B4-BE49-F238E27FC236}">
              <a16:creationId xmlns:a16="http://schemas.microsoft.com/office/drawing/2014/main" id="{2629C1D0-07D6-422F-A809-70F5A8CAB8B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85" name="Text Box 5">
          <a:extLst>
            <a:ext uri="{FF2B5EF4-FFF2-40B4-BE49-F238E27FC236}">
              <a16:creationId xmlns:a16="http://schemas.microsoft.com/office/drawing/2014/main" id="{1B55DAD3-6393-4FF6-B672-C66C3E4D80E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86" name="Text Box 5">
          <a:extLst>
            <a:ext uri="{FF2B5EF4-FFF2-40B4-BE49-F238E27FC236}">
              <a16:creationId xmlns:a16="http://schemas.microsoft.com/office/drawing/2014/main" id="{4DB4DBAA-CA1F-48BC-8E1F-232618E0380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87" name="Text Box 5">
          <a:extLst>
            <a:ext uri="{FF2B5EF4-FFF2-40B4-BE49-F238E27FC236}">
              <a16:creationId xmlns:a16="http://schemas.microsoft.com/office/drawing/2014/main" id="{FEA2EA37-201A-42B9-9A9C-A4559AC4D85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888" name="Text Box 5">
          <a:extLst>
            <a:ext uri="{FF2B5EF4-FFF2-40B4-BE49-F238E27FC236}">
              <a16:creationId xmlns:a16="http://schemas.microsoft.com/office/drawing/2014/main" id="{CF49AF45-7FEB-4C33-B0C5-572E43840573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889" name="Text Box 5">
          <a:extLst>
            <a:ext uri="{FF2B5EF4-FFF2-40B4-BE49-F238E27FC236}">
              <a16:creationId xmlns:a16="http://schemas.microsoft.com/office/drawing/2014/main" id="{C3B4CF7D-28E3-4E5A-9D1D-7450CE223889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890" name="Text Box 5">
          <a:extLst>
            <a:ext uri="{FF2B5EF4-FFF2-40B4-BE49-F238E27FC236}">
              <a16:creationId xmlns:a16="http://schemas.microsoft.com/office/drawing/2014/main" id="{A1707BD5-06D4-42A4-A991-9493EB4C10F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891" name="Text Box 5">
          <a:extLst>
            <a:ext uri="{FF2B5EF4-FFF2-40B4-BE49-F238E27FC236}">
              <a16:creationId xmlns:a16="http://schemas.microsoft.com/office/drawing/2014/main" id="{48FF63BA-82A7-4051-8102-459AD676C528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3342</xdr:rowOff>
    </xdr:to>
    <xdr:sp macro="" textlink="">
      <xdr:nvSpPr>
        <xdr:cNvPr id="892" name="Text Box 5">
          <a:extLst>
            <a:ext uri="{FF2B5EF4-FFF2-40B4-BE49-F238E27FC236}">
              <a16:creationId xmlns:a16="http://schemas.microsoft.com/office/drawing/2014/main" id="{CCF2DFC7-95EF-40DB-B0F2-B34AC87AFC25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8114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565150</xdr:colOff>
      <xdr:row>2</xdr:row>
      <xdr:rowOff>0</xdr:rowOff>
    </xdr:from>
    <xdr:to>
      <xdr:col>4</xdr:col>
      <xdr:colOff>12563</xdr:colOff>
      <xdr:row>3</xdr:row>
      <xdr:rowOff>0</xdr:rowOff>
    </xdr:to>
    <xdr:sp macro="" textlink="">
      <xdr:nvSpPr>
        <xdr:cNvPr id="893" name="Text Box 5">
          <a:extLst>
            <a:ext uri="{FF2B5EF4-FFF2-40B4-BE49-F238E27FC236}">
              <a16:creationId xmlns:a16="http://schemas.microsoft.com/office/drawing/2014/main" id="{0DF4C654-A19C-4488-87D5-DDB6EBE988A6}"/>
            </a:ext>
          </a:extLst>
        </xdr:cNvPr>
        <xdr:cNvSpPr txBox="1">
          <a:spLocks noChangeArrowheads="1"/>
        </xdr:cNvSpPr>
      </xdr:nvSpPr>
      <xdr:spPr bwMode="auto">
        <a:xfrm>
          <a:off x="2698750" y="355600"/>
          <a:ext cx="1460363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94" name="Text Box 5">
          <a:extLst>
            <a:ext uri="{FF2B5EF4-FFF2-40B4-BE49-F238E27FC236}">
              <a16:creationId xmlns:a16="http://schemas.microsoft.com/office/drawing/2014/main" id="{6B7A86E3-5E45-4610-A506-91921BF4487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95" name="Text Box 5">
          <a:extLst>
            <a:ext uri="{FF2B5EF4-FFF2-40B4-BE49-F238E27FC236}">
              <a16:creationId xmlns:a16="http://schemas.microsoft.com/office/drawing/2014/main" id="{E5BFC8B3-799B-4776-B2FA-2E21FEC88F2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96" name="Text Box 5">
          <a:extLst>
            <a:ext uri="{FF2B5EF4-FFF2-40B4-BE49-F238E27FC236}">
              <a16:creationId xmlns:a16="http://schemas.microsoft.com/office/drawing/2014/main" id="{6FA39018-569F-4341-AA12-E269F3A7373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97" name="Text Box 5">
          <a:extLst>
            <a:ext uri="{FF2B5EF4-FFF2-40B4-BE49-F238E27FC236}">
              <a16:creationId xmlns:a16="http://schemas.microsoft.com/office/drawing/2014/main" id="{5BF30861-6A04-4E94-B5A8-F4BD488EE93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898" name="Text Box 5">
          <a:extLst>
            <a:ext uri="{FF2B5EF4-FFF2-40B4-BE49-F238E27FC236}">
              <a16:creationId xmlns:a16="http://schemas.microsoft.com/office/drawing/2014/main" id="{496B1F6B-635B-4B4D-BE91-7C4B4278312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899" name="Text Box 5">
          <a:extLst>
            <a:ext uri="{FF2B5EF4-FFF2-40B4-BE49-F238E27FC236}">
              <a16:creationId xmlns:a16="http://schemas.microsoft.com/office/drawing/2014/main" id="{60D4B297-4FA5-46DE-B4C3-3293C3AE83F6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900" name="Text Box 5">
          <a:extLst>
            <a:ext uri="{FF2B5EF4-FFF2-40B4-BE49-F238E27FC236}">
              <a16:creationId xmlns:a16="http://schemas.microsoft.com/office/drawing/2014/main" id="{85B61F10-8356-4DDA-98ED-36F4EE01849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901" name="Text Box 5">
          <a:extLst>
            <a:ext uri="{FF2B5EF4-FFF2-40B4-BE49-F238E27FC236}">
              <a16:creationId xmlns:a16="http://schemas.microsoft.com/office/drawing/2014/main" id="{8B470D62-96C8-4BC4-855F-17DDCB8C5D5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902" name="Text Box 5">
          <a:extLst>
            <a:ext uri="{FF2B5EF4-FFF2-40B4-BE49-F238E27FC236}">
              <a16:creationId xmlns:a16="http://schemas.microsoft.com/office/drawing/2014/main" id="{B39EF9B3-5975-4EDE-951D-B3FF7CBF70E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903" name="Text Box 5">
          <a:extLst>
            <a:ext uri="{FF2B5EF4-FFF2-40B4-BE49-F238E27FC236}">
              <a16:creationId xmlns:a16="http://schemas.microsoft.com/office/drawing/2014/main" id="{018F5A90-051A-41AC-AA56-2AF3D63429E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405</xdr:rowOff>
    </xdr:to>
    <xdr:sp macro="" textlink="">
      <xdr:nvSpPr>
        <xdr:cNvPr id="904" name="Text Box 5">
          <a:extLst>
            <a:ext uri="{FF2B5EF4-FFF2-40B4-BE49-F238E27FC236}">
              <a16:creationId xmlns:a16="http://schemas.microsoft.com/office/drawing/2014/main" id="{E2FE3101-B7A6-4DCD-8E00-F75FF5243E5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82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138</xdr:colOff>
      <xdr:row>3</xdr:row>
      <xdr:rowOff>0</xdr:rowOff>
    </xdr:to>
    <xdr:sp macro="" textlink="">
      <xdr:nvSpPr>
        <xdr:cNvPr id="905" name="Text Box 5">
          <a:extLst>
            <a:ext uri="{FF2B5EF4-FFF2-40B4-BE49-F238E27FC236}">
              <a16:creationId xmlns:a16="http://schemas.microsoft.com/office/drawing/2014/main" id="{7775153A-CBF8-473F-A19C-460C31D94FEF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76238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906" name="Line 4">
          <a:extLst>
            <a:ext uri="{FF2B5EF4-FFF2-40B4-BE49-F238E27FC236}">
              <a16:creationId xmlns:a16="http://schemas.microsoft.com/office/drawing/2014/main" id="{F3831FD4-5971-4115-BA27-154F3799DCFC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907" name="Line 4">
          <a:extLst>
            <a:ext uri="{FF2B5EF4-FFF2-40B4-BE49-F238E27FC236}">
              <a16:creationId xmlns:a16="http://schemas.microsoft.com/office/drawing/2014/main" id="{1152D262-03CD-4CD1-A9BA-D4A852F0F782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08" name="Text Box 5">
          <a:extLst>
            <a:ext uri="{FF2B5EF4-FFF2-40B4-BE49-F238E27FC236}">
              <a16:creationId xmlns:a16="http://schemas.microsoft.com/office/drawing/2014/main" id="{CC6F4B0E-324E-4639-AAF5-5A3DB6DC85D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09" name="Text Box 5">
          <a:extLst>
            <a:ext uri="{FF2B5EF4-FFF2-40B4-BE49-F238E27FC236}">
              <a16:creationId xmlns:a16="http://schemas.microsoft.com/office/drawing/2014/main" id="{E5F96250-6620-467B-8CEF-68EC570E470C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10" name="Text Box 5">
          <a:extLst>
            <a:ext uri="{FF2B5EF4-FFF2-40B4-BE49-F238E27FC236}">
              <a16:creationId xmlns:a16="http://schemas.microsoft.com/office/drawing/2014/main" id="{6798C89D-50FD-46CB-894E-1B3F964EBF9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11" name="Text Box 5">
          <a:extLst>
            <a:ext uri="{FF2B5EF4-FFF2-40B4-BE49-F238E27FC236}">
              <a16:creationId xmlns:a16="http://schemas.microsoft.com/office/drawing/2014/main" id="{2048485C-08B9-46F8-8E9B-036BBF8852F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12" name="Text Box 5">
          <a:extLst>
            <a:ext uri="{FF2B5EF4-FFF2-40B4-BE49-F238E27FC236}">
              <a16:creationId xmlns:a16="http://schemas.microsoft.com/office/drawing/2014/main" id="{371FBBBB-FF7D-4DCE-9C69-7F172E6D610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13" name="Text Box 5">
          <a:extLst>
            <a:ext uri="{FF2B5EF4-FFF2-40B4-BE49-F238E27FC236}">
              <a16:creationId xmlns:a16="http://schemas.microsoft.com/office/drawing/2014/main" id="{9F147428-1E83-423A-A03B-A1190AF9163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14" name="Text Box 5">
          <a:extLst>
            <a:ext uri="{FF2B5EF4-FFF2-40B4-BE49-F238E27FC236}">
              <a16:creationId xmlns:a16="http://schemas.microsoft.com/office/drawing/2014/main" id="{28FBF664-7F9B-4653-9237-FBE17612803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15" name="Text Box 5">
          <a:extLst>
            <a:ext uri="{FF2B5EF4-FFF2-40B4-BE49-F238E27FC236}">
              <a16:creationId xmlns:a16="http://schemas.microsoft.com/office/drawing/2014/main" id="{B084A8FE-7B6B-44FF-9423-E99D064D535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16" name="Text Box 5">
          <a:extLst>
            <a:ext uri="{FF2B5EF4-FFF2-40B4-BE49-F238E27FC236}">
              <a16:creationId xmlns:a16="http://schemas.microsoft.com/office/drawing/2014/main" id="{0F962788-6B1E-4659-8BC4-14D75403A6B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17" name="Text Box 5">
          <a:extLst>
            <a:ext uri="{FF2B5EF4-FFF2-40B4-BE49-F238E27FC236}">
              <a16:creationId xmlns:a16="http://schemas.microsoft.com/office/drawing/2014/main" id="{00A089EA-FFB3-4FBF-A67E-92EFCFF18B6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918" name="Text Box 5">
          <a:extLst>
            <a:ext uri="{FF2B5EF4-FFF2-40B4-BE49-F238E27FC236}">
              <a16:creationId xmlns:a16="http://schemas.microsoft.com/office/drawing/2014/main" id="{9CE0CE9E-45F1-4A42-A139-57B63E5FA151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919" name="Text Box 5">
          <a:extLst>
            <a:ext uri="{FF2B5EF4-FFF2-40B4-BE49-F238E27FC236}">
              <a16:creationId xmlns:a16="http://schemas.microsoft.com/office/drawing/2014/main" id="{CCA778CA-F851-42EE-A2A8-5B23D92DB4AE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920" name="Text Box 5">
          <a:extLst>
            <a:ext uri="{FF2B5EF4-FFF2-40B4-BE49-F238E27FC236}">
              <a16:creationId xmlns:a16="http://schemas.microsoft.com/office/drawing/2014/main" id="{6E8C9C77-3622-4D4F-9762-A191BE79F087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921" name="Text Box 5">
          <a:extLst>
            <a:ext uri="{FF2B5EF4-FFF2-40B4-BE49-F238E27FC236}">
              <a16:creationId xmlns:a16="http://schemas.microsoft.com/office/drawing/2014/main" id="{12DF84E0-F33A-420F-B89F-492EC5E86FE7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922" name="Text Box 5">
          <a:extLst>
            <a:ext uri="{FF2B5EF4-FFF2-40B4-BE49-F238E27FC236}">
              <a16:creationId xmlns:a16="http://schemas.microsoft.com/office/drawing/2014/main" id="{89DC6972-06F3-4275-961E-83181E6A8436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923" name="Text Box 5">
          <a:extLst>
            <a:ext uri="{FF2B5EF4-FFF2-40B4-BE49-F238E27FC236}">
              <a16:creationId xmlns:a16="http://schemas.microsoft.com/office/drawing/2014/main" id="{3EB41E1A-FDDD-487F-9881-6142FED70465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24" name="Text Box 5">
          <a:extLst>
            <a:ext uri="{FF2B5EF4-FFF2-40B4-BE49-F238E27FC236}">
              <a16:creationId xmlns:a16="http://schemas.microsoft.com/office/drawing/2014/main" id="{FD113BB4-B86A-4591-8D0F-F348F5F264F1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25" name="Text Box 5">
          <a:extLst>
            <a:ext uri="{FF2B5EF4-FFF2-40B4-BE49-F238E27FC236}">
              <a16:creationId xmlns:a16="http://schemas.microsoft.com/office/drawing/2014/main" id="{50E2B315-A4F8-43E9-86D7-85E9BD35F34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26" name="Text Box 5">
          <a:extLst>
            <a:ext uri="{FF2B5EF4-FFF2-40B4-BE49-F238E27FC236}">
              <a16:creationId xmlns:a16="http://schemas.microsoft.com/office/drawing/2014/main" id="{531ED371-3CF2-472F-AC56-759237C2F3D9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27" name="Text Box 5">
          <a:extLst>
            <a:ext uri="{FF2B5EF4-FFF2-40B4-BE49-F238E27FC236}">
              <a16:creationId xmlns:a16="http://schemas.microsoft.com/office/drawing/2014/main" id="{F6CCCF07-1AB2-4861-A114-71D5D5E6C3A5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28" name="Text Box 5">
          <a:extLst>
            <a:ext uri="{FF2B5EF4-FFF2-40B4-BE49-F238E27FC236}">
              <a16:creationId xmlns:a16="http://schemas.microsoft.com/office/drawing/2014/main" id="{51565C98-355B-4092-92E8-DA2C40FCCA7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929" name="Text Box 5">
          <a:extLst>
            <a:ext uri="{FF2B5EF4-FFF2-40B4-BE49-F238E27FC236}">
              <a16:creationId xmlns:a16="http://schemas.microsoft.com/office/drawing/2014/main" id="{466D64DE-A021-408B-965F-68118BE5D05F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30" name="Text Box 5">
          <a:extLst>
            <a:ext uri="{FF2B5EF4-FFF2-40B4-BE49-F238E27FC236}">
              <a16:creationId xmlns:a16="http://schemas.microsoft.com/office/drawing/2014/main" id="{9858422B-292B-4CA5-9B94-A4694C9D148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31" name="Text Box 5">
          <a:extLst>
            <a:ext uri="{FF2B5EF4-FFF2-40B4-BE49-F238E27FC236}">
              <a16:creationId xmlns:a16="http://schemas.microsoft.com/office/drawing/2014/main" id="{FA2F957D-652E-418C-9491-9B4CCF718A8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32" name="Text Box 5">
          <a:extLst>
            <a:ext uri="{FF2B5EF4-FFF2-40B4-BE49-F238E27FC236}">
              <a16:creationId xmlns:a16="http://schemas.microsoft.com/office/drawing/2014/main" id="{E108C661-AE21-419B-BBE7-2F0D08A9EA6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33" name="Text Box 5">
          <a:extLst>
            <a:ext uri="{FF2B5EF4-FFF2-40B4-BE49-F238E27FC236}">
              <a16:creationId xmlns:a16="http://schemas.microsoft.com/office/drawing/2014/main" id="{BFE6AFA1-F9B2-422E-BAC1-D8DCF4318277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34" name="Text Box 5">
          <a:extLst>
            <a:ext uri="{FF2B5EF4-FFF2-40B4-BE49-F238E27FC236}">
              <a16:creationId xmlns:a16="http://schemas.microsoft.com/office/drawing/2014/main" id="{F099E916-86F1-42E3-985A-AE24AE9C944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935" name="Text Box 5">
          <a:extLst>
            <a:ext uri="{FF2B5EF4-FFF2-40B4-BE49-F238E27FC236}">
              <a16:creationId xmlns:a16="http://schemas.microsoft.com/office/drawing/2014/main" id="{5EBB60BC-A29F-4B00-A99B-148C94497409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936" name="Line 4">
          <a:extLst>
            <a:ext uri="{FF2B5EF4-FFF2-40B4-BE49-F238E27FC236}">
              <a16:creationId xmlns:a16="http://schemas.microsoft.com/office/drawing/2014/main" id="{D358D15F-9B8F-4ABA-9D8E-E575CEB28D68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660400</xdr:colOff>
      <xdr:row>2</xdr:row>
      <xdr:rowOff>0</xdr:rowOff>
    </xdr:from>
    <xdr:to>
      <xdr:col>0</xdr:col>
      <xdr:colOff>266700</xdr:colOff>
      <xdr:row>2</xdr:row>
      <xdr:rowOff>0</xdr:rowOff>
    </xdr:to>
    <xdr:sp macro="" textlink="">
      <xdr:nvSpPr>
        <xdr:cNvPr id="937" name="Line 4">
          <a:extLst>
            <a:ext uri="{FF2B5EF4-FFF2-40B4-BE49-F238E27FC236}">
              <a16:creationId xmlns:a16="http://schemas.microsoft.com/office/drawing/2014/main" id="{1600EE42-1464-4A2C-A82C-A2C8133272D0}"/>
            </a:ext>
          </a:extLst>
        </xdr:cNvPr>
        <xdr:cNvSpPr>
          <a:spLocks noChangeShapeType="1"/>
        </xdr:cNvSpPr>
      </xdr:nvSpPr>
      <xdr:spPr bwMode="auto">
        <a:xfrm>
          <a:off x="266700" y="35560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38" name="Text Box 5">
          <a:extLst>
            <a:ext uri="{FF2B5EF4-FFF2-40B4-BE49-F238E27FC236}">
              <a16:creationId xmlns:a16="http://schemas.microsoft.com/office/drawing/2014/main" id="{DD6F7CB9-17CA-440E-ADB3-A2A31A799BE3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39" name="Text Box 5">
          <a:extLst>
            <a:ext uri="{FF2B5EF4-FFF2-40B4-BE49-F238E27FC236}">
              <a16:creationId xmlns:a16="http://schemas.microsoft.com/office/drawing/2014/main" id="{2D6B77BD-BB13-4C70-B981-5552D42549A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40" name="Text Box 5">
          <a:extLst>
            <a:ext uri="{FF2B5EF4-FFF2-40B4-BE49-F238E27FC236}">
              <a16:creationId xmlns:a16="http://schemas.microsoft.com/office/drawing/2014/main" id="{51CCFD79-0D1A-4C65-AAC2-B7DEF574E530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41" name="Text Box 5">
          <a:extLst>
            <a:ext uri="{FF2B5EF4-FFF2-40B4-BE49-F238E27FC236}">
              <a16:creationId xmlns:a16="http://schemas.microsoft.com/office/drawing/2014/main" id="{C4BDE748-D029-41B3-B95C-C07C030BB2E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42" name="Text Box 5">
          <a:extLst>
            <a:ext uri="{FF2B5EF4-FFF2-40B4-BE49-F238E27FC236}">
              <a16:creationId xmlns:a16="http://schemas.microsoft.com/office/drawing/2014/main" id="{E2234AD4-346D-4372-B2B5-243C5DDF9D6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43" name="Text Box 5">
          <a:extLst>
            <a:ext uri="{FF2B5EF4-FFF2-40B4-BE49-F238E27FC236}">
              <a16:creationId xmlns:a16="http://schemas.microsoft.com/office/drawing/2014/main" id="{8EAA107E-B3A5-4BD0-B3B5-4C1572E433B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44" name="Text Box 5">
          <a:extLst>
            <a:ext uri="{FF2B5EF4-FFF2-40B4-BE49-F238E27FC236}">
              <a16:creationId xmlns:a16="http://schemas.microsoft.com/office/drawing/2014/main" id="{9C0DAC68-71C5-48B5-9025-871389BD0F7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45" name="Text Box 5">
          <a:extLst>
            <a:ext uri="{FF2B5EF4-FFF2-40B4-BE49-F238E27FC236}">
              <a16:creationId xmlns:a16="http://schemas.microsoft.com/office/drawing/2014/main" id="{C1717EF9-39E1-4963-A468-D9D1F8F5460B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46" name="Text Box 5">
          <a:extLst>
            <a:ext uri="{FF2B5EF4-FFF2-40B4-BE49-F238E27FC236}">
              <a16:creationId xmlns:a16="http://schemas.microsoft.com/office/drawing/2014/main" id="{4038029E-3640-4AAA-A0F7-0F6B9D91C2C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47" name="Text Box 5">
          <a:extLst>
            <a:ext uri="{FF2B5EF4-FFF2-40B4-BE49-F238E27FC236}">
              <a16:creationId xmlns:a16="http://schemas.microsoft.com/office/drawing/2014/main" id="{4D5AC7F4-D5ED-4120-9A85-ECDD2E94B15E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948" name="Text Box 5">
          <a:extLst>
            <a:ext uri="{FF2B5EF4-FFF2-40B4-BE49-F238E27FC236}">
              <a16:creationId xmlns:a16="http://schemas.microsoft.com/office/drawing/2014/main" id="{1460CBDB-5488-479A-B10B-7DAF06F5491F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949" name="Text Box 5">
          <a:extLst>
            <a:ext uri="{FF2B5EF4-FFF2-40B4-BE49-F238E27FC236}">
              <a16:creationId xmlns:a16="http://schemas.microsoft.com/office/drawing/2014/main" id="{5E26BECE-8244-4004-B529-964C6E71CD54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950" name="Text Box 5">
          <a:extLst>
            <a:ext uri="{FF2B5EF4-FFF2-40B4-BE49-F238E27FC236}">
              <a16:creationId xmlns:a16="http://schemas.microsoft.com/office/drawing/2014/main" id="{DCCCB16A-56DF-49B5-BCDB-CA6444BEE800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951" name="Text Box 5">
          <a:extLst>
            <a:ext uri="{FF2B5EF4-FFF2-40B4-BE49-F238E27FC236}">
              <a16:creationId xmlns:a16="http://schemas.microsoft.com/office/drawing/2014/main" id="{11A9ACC5-C109-4DEC-902F-A9DCEC58E6A6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400050</xdr:colOff>
      <xdr:row>3</xdr:row>
      <xdr:rowOff>0</xdr:rowOff>
    </xdr:to>
    <xdr:sp macro="" textlink="">
      <xdr:nvSpPr>
        <xdr:cNvPr id="952" name="Text Box 5">
          <a:extLst>
            <a:ext uri="{FF2B5EF4-FFF2-40B4-BE49-F238E27FC236}">
              <a16:creationId xmlns:a16="http://schemas.microsoft.com/office/drawing/2014/main" id="{69F9E7B9-923E-4A20-A2A5-5BD38D026DD4}"/>
            </a:ext>
          </a:extLst>
        </xdr:cNvPr>
        <xdr:cNvSpPr txBox="1">
          <a:spLocks noChangeArrowheads="1"/>
        </xdr:cNvSpPr>
      </xdr:nvSpPr>
      <xdr:spPr bwMode="auto">
        <a:xfrm>
          <a:off x="346075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561975</xdr:colOff>
      <xdr:row>2</xdr:row>
      <xdr:rowOff>0</xdr:rowOff>
    </xdr:from>
    <xdr:to>
      <xdr:col>3</xdr:col>
      <xdr:colOff>609527</xdr:colOff>
      <xdr:row>3</xdr:row>
      <xdr:rowOff>0</xdr:rowOff>
    </xdr:to>
    <xdr:sp macro="" textlink="">
      <xdr:nvSpPr>
        <xdr:cNvPr id="953" name="Text Box 5">
          <a:extLst>
            <a:ext uri="{FF2B5EF4-FFF2-40B4-BE49-F238E27FC236}">
              <a16:creationId xmlns:a16="http://schemas.microsoft.com/office/drawing/2014/main" id="{6DE11F0A-E426-4A94-B7D2-18AE72A79883}"/>
            </a:ext>
          </a:extLst>
        </xdr:cNvPr>
        <xdr:cNvSpPr txBox="1">
          <a:spLocks noChangeArrowheads="1"/>
        </xdr:cNvSpPr>
      </xdr:nvSpPr>
      <xdr:spPr bwMode="auto">
        <a:xfrm>
          <a:off x="2695575" y="355600"/>
          <a:ext cx="1374702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54" name="Text Box 5">
          <a:extLst>
            <a:ext uri="{FF2B5EF4-FFF2-40B4-BE49-F238E27FC236}">
              <a16:creationId xmlns:a16="http://schemas.microsoft.com/office/drawing/2014/main" id="{4DC9EF8C-0662-4967-A0F9-35983C84026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55" name="Text Box 5">
          <a:extLst>
            <a:ext uri="{FF2B5EF4-FFF2-40B4-BE49-F238E27FC236}">
              <a16:creationId xmlns:a16="http://schemas.microsoft.com/office/drawing/2014/main" id="{D6BCB7D1-C6BB-42E2-9FA8-8DEDADA827E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56" name="Text Box 5">
          <a:extLst>
            <a:ext uri="{FF2B5EF4-FFF2-40B4-BE49-F238E27FC236}">
              <a16:creationId xmlns:a16="http://schemas.microsoft.com/office/drawing/2014/main" id="{D9D6D79A-8865-46D1-B7A2-9FCA77F23F9D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57" name="Text Box 5">
          <a:extLst>
            <a:ext uri="{FF2B5EF4-FFF2-40B4-BE49-F238E27FC236}">
              <a16:creationId xmlns:a16="http://schemas.microsoft.com/office/drawing/2014/main" id="{239104E6-897F-49D5-86CB-A8D69B12E65A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58" name="Text Box 5">
          <a:extLst>
            <a:ext uri="{FF2B5EF4-FFF2-40B4-BE49-F238E27FC236}">
              <a16:creationId xmlns:a16="http://schemas.microsoft.com/office/drawing/2014/main" id="{6A6726CD-3E0B-4783-8C69-4292442AFD66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3</xdr:col>
      <xdr:colOff>609598</xdr:colOff>
      <xdr:row>3</xdr:row>
      <xdr:rowOff>0</xdr:rowOff>
    </xdr:to>
    <xdr:sp macro="" textlink="">
      <xdr:nvSpPr>
        <xdr:cNvPr id="959" name="Text Box 5">
          <a:extLst>
            <a:ext uri="{FF2B5EF4-FFF2-40B4-BE49-F238E27FC236}">
              <a16:creationId xmlns:a16="http://schemas.microsoft.com/office/drawing/2014/main" id="{33992C0B-3F1A-42AA-A9F9-1859DCD2B508}"/>
            </a:ext>
          </a:extLst>
        </xdr:cNvPr>
        <xdr:cNvSpPr txBox="1">
          <a:spLocks noChangeArrowheads="1"/>
        </xdr:cNvSpPr>
      </xdr:nvSpPr>
      <xdr:spPr bwMode="auto">
        <a:xfrm>
          <a:off x="1384300" y="355600"/>
          <a:ext cx="2686048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60" name="Text Box 5">
          <a:extLst>
            <a:ext uri="{FF2B5EF4-FFF2-40B4-BE49-F238E27FC236}">
              <a16:creationId xmlns:a16="http://schemas.microsoft.com/office/drawing/2014/main" id="{325611A7-AB41-498E-A0CB-692D135E515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61" name="Text Box 5">
          <a:extLst>
            <a:ext uri="{FF2B5EF4-FFF2-40B4-BE49-F238E27FC236}">
              <a16:creationId xmlns:a16="http://schemas.microsoft.com/office/drawing/2014/main" id="{6A5F4543-3C0C-40CB-BF8C-D9A4F4FD8DC8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62" name="Text Box 5">
          <a:extLst>
            <a:ext uri="{FF2B5EF4-FFF2-40B4-BE49-F238E27FC236}">
              <a16:creationId xmlns:a16="http://schemas.microsoft.com/office/drawing/2014/main" id="{AEEB9BE4-F2F9-4ACD-81AB-C2AD288493B4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63" name="Text Box 5">
          <a:extLst>
            <a:ext uri="{FF2B5EF4-FFF2-40B4-BE49-F238E27FC236}">
              <a16:creationId xmlns:a16="http://schemas.microsoft.com/office/drawing/2014/main" id="{B42D7802-7F70-4BB5-AAD0-ED4CB78E284F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400050</xdr:colOff>
      <xdr:row>3</xdr:row>
      <xdr:rowOff>0</xdr:rowOff>
    </xdr:to>
    <xdr:sp macro="" textlink="">
      <xdr:nvSpPr>
        <xdr:cNvPr id="964" name="Text Box 5">
          <a:extLst>
            <a:ext uri="{FF2B5EF4-FFF2-40B4-BE49-F238E27FC236}">
              <a16:creationId xmlns:a16="http://schemas.microsoft.com/office/drawing/2014/main" id="{22A0CA28-ED20-450B-A90F-2D6A5703E132}"/>
            </a:ext>
          </a:extLst>
        </xdr:cNvPr>
        <xdr:cNvSpPr txBox="1">
          <a:spLocks noChangeArrowheads="1"/>
        </xdr:cNvSpPr>
      </xdr:nvSpPr>
      <xdr:spPr bwMode="auto">
        <a:xfrm>
          <a:off x="2133600" y="355600"/>
          <a:ext cx="400050" cy="17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1117600</xdr:colOff>
      <xdr:row>2</xdr:row>
      <xdr:rowOff>0</xdr:rowOff>
    </xdr:from>
    <xdr:to>
      <xdr:col>4</xdr:col>
      <xdr:colOff>45357</xdr:colOff>
      <xdr:row>3</xdr:row>
      <xdr:rowOff>0</xdr:rowOff>
    </xdr:to>
    <xdr:sp macro="" textlink="">
      <xdr:nvSpPr>
        <xdr:cNvPr id="965" name="Text Box 5">
          <a:extLst>
            <a:ext uri="{FF2B5EF4-FFF2-40B4-BE49-F238E27FC236}">
              <a16:creationId xmlns:a16="http://schemas.microsoft.com/office/drawing/2014/main" id="{4554BCB5-5402-43BE-B6CC-E86FAA33F4B0}"/>
            </a:ext>
          </a:extLst>
        </xdr:cNvPr>
        <xdr:cNvSpPr txBox="1">
          <a:spLocks noChangeArrowheads="1"/>
        </xdr:cNvSpPr>
      </xdr:nvSpPr>
      <xdr:spPr bwMode="auto">
        <a:xfrm>
          <a:off x="1380671" y="362857"/>
          <a:ext cx="2157186" cy="18142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5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523240</xdr:colOff>
      <xdr:row>2</xdr:row>
      <xdr:rowOff>47625</xdr:rowOff>
    </xdr:from>
    <xdr:to>
      <xdr:col>1</xdr:col>
      <xdr:colOff>1572989</xdr:colOff>
      <xdr:row>4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4EE418C1-B517-4EBE-8AC2-B78F8170300A}"/>
            </a:ext>
          </a:extLst>
        </xdr:cNvPr>
        <xdr:cNvSpPr txBox="1">
          <a:spLocks noChangeArrowheads="1"/>
        </xdr:cNvSpPr>
      </xdr:nvSpPr>
      <xdr:spPr bwMode="auto">
        <a:xfrm>
          <a:off x="904240" y="365125"/>
          <a:ext cx="1049749" cy="206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6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523240</xdr:colOff>
      <xdr:row>2</xdr:row>
      <xdr:rowOff>47625</xdr:rowOff>
    </xdr:from>
    <xdr:to>
      <xdr:col>1</xdr:col>
      <xdr:colOff>1572989</xdr:colOff>
      <xdr:row>4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31CEF91-AE61-4D82-87A5-7B2CC5D0BAF6}"/>
            </a:ext>
          </a:extLst>
        </xdr:cNvPr>
        <xdr:cNvSpPr txBox="1">
          <a:spLocks noChangeArrowheads="1"/>
        </xdr:cNvSpPr>
      </xdr:nvSpPr>
      <xdr:spPr bwMode="auto">
        <a:xfrm>
          <a:off x="904240" y="365125"/>
          <a:ext cx="1049749" cy="206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ANEXA 6</a:t>
          </a: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ro-RO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GET%202023%20ULTIMUL!!!!!!!DE%20AFIS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5"/>
      <sheetName val="VENITURI"/>
      <sheetName val="CHELTUIELI"/>
      <sheetName val=" ELI"/>
      <sheetName val="Sheet2"/>
      <sheetName val="11-01"/>
      <sheetName val="11-02"/>
      <sheetName val="11-05"/>
      <sheetName val="5102"/>
      <sheetName val="5502"/>
      <sheetName val="6102"/>
      <sheetName val="6502"/>
      <sheetName val="6602"/>
      <sheetName val="6702"/>
      <sheetName val="6802"/>
      <sheetName val="7002"/>
      <sheetName val="7402"/>
      <sheetName val="8002"/>
      <sheetName val="8102"/>
      <sheetName val="8402"/>
      <sheetName val="8702"/>
      <sheetName val="6510"/>
      <sheetName val="6610"/>
      <sheetName val="6710"/>
      <sheetName val="detalierea cheltuielilor"/>
    </sheetNames>
    <sheetDataSet>
      <sheetData sheetId="0"/>
      <sheetData sheetId="1">
        <row r="362">
          <cell r="E362">
            <v>1042032</v>
          </cell>
        </row>
        <row r="511">
          <cell r="E511">
            <v>794929</v>
          </cell>
        </row>
      </sheetData>
      <sheetData sheetId="2">
        <row r="172">
          <cell r="E172">
            <v>1042032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7"/>
  <sheetViews>
    <sheetView tabSelected="1" topLeftCell="A165" workbookViewId="0">
      <selection activeCell="M170" sqref="M170"/>
    </sheetView>
  </sheetViews>
  <sheetFormatPr defaultColWidth="9.1796875" defaultRowHeight="14.5"/>
  <cols>
    <col min="1" max="1" width="4.81640625" style="6" customWidth="1"/>
    <col min="2" max="2" width="5.453125" style="6" customWidth="1"/>
    <col min="3" max="3" width="53" style="6" customWidth="1"/>
    <col min="4" max="4" width="13.81640625" style="6" customWidth="1"/>
    <col min="5" max="5" width="14.26953125" style="6" customWidth="1"/>
    <col min="6" max="6" width="8.984375E-2" style="6" customWidth="1"/>
    <col min="7" max="9" width="0" style="6" hidden="1" customWidth="1"/>
    <col min="10" max="253" width="9.1796875" style="6"/>
    <col min="254" max="254" width="4.81640625" style="6" customWidth="1"/>
    <col min="255" max="255" width="5.453125" style="6" customWidth="1"/>
    <col min="256" max="256" width="55.08984375" style="6" customWidth="1"/>
    <col min="257" max="257" width="13.81640625" style="6" customWidth="1"/>
    <col min="258" max="258" width="14.26953125" style="6" customWidth="1"/>
    <col min="259" max="259" width="12.81640625" style="6" customWidth="1"/>
    <col min="260" max="260" width="13.453125" style="6" customWidth="1"/>
    <col min="261" max="261" width="13.7265625" style="6" customWidth="1"/>
    <col min="262" max="262" width="8.984375E-2" style="6" customWidth="1"/>
    <col min="263" max="265" width="0" style="6" hidden="1" customWidth="1"/>
    <col min="266" max="509" width="9.1796875" style="6"/>
    <col min="510" max="510" width="4.81640625" style="6" customWidth="1"/>
    <col min="511" max="511" width="5.453125" style="6" customWidth="1"/>
    <col min="512" max="512" width="55.08984375" style="6" customWidth="1"/>
    <col min="513" max="513" width="13.81640625" style="6" customWidth="1"/>
    <col min="514" max="514" width="14.26953125" style="6" customWidth="1"/>
    <col min="515" max="515" width="12.81640625" style="6" customWidth="1"/>
    <col min="516" max="516" width="13.453125" style="6" customWidth="1"/>
    <col min="517" max="517" width="13.7265625" style="6" customWidth="1"/>
    <col min="518" max="518" width="8.984375E-2" style="6" customWidth="1"/>
    <col min="519" max="521" width="0" style="6" hidden="1" customWidth="1"/>
    <col min="522" max="765" width="9.1796875" style="6"/>
    <col min="766" max="766" width="4.81640625" style="6" customWidth="1"/>
    <col min="767" max="767" width="5.453125" style="6" customWidth="1"/>
    <col min="768" max="768" width="55.08984375" style="6" customWidth="1"/>
    <col min="769" max="769" width="13.81640625" style="6" customWidth="1"/>
    <col min="770" max="770" width="14.26953125" style="6" customWidth="1"/>
    <col min="771" max="771" width="12.81640625" style="6" customWidth="1"/>
    <col min="772" max="772" width="13.453125" style="6" customWidth="1"/>
    <col min="773" max="773" width="13.7265625" style="6" customWidth="1"/>
    <col min="774" max="774" width="8.984375E-2" style="6" customWidth="1"/>
    <col min="775" max="777" width="0" style="6" hidden="1" customWidth="1"/>
    <col min="778" max="1021" width="9.1796875" style="6"/>
    <col min="1022" max="1022" width="4.81640625" style="6" customWidth="1"/>
    <col min="1023" max="1023" width="5.453125" style="6" customWidth="1"/>
    <col min="1024" max="1024" width="55.08984375" style="6" customWidth="1"/>
    <col min="1025" max="1025" width="13.81640625" style="6" customWidth="1"/>
    <col min="1026" max="1026" width="14.26953125" style="6" customWidth="1"/>
    <col min="1027" max="1027" width="12.81640625" style="6" customWidth="1"/>
    <col min="1028" max="1028" width="13.453125" style="6" customWidth="1"/>
    <col min="1029" max="1029" width="13.7265625" style="6" customWidth="1"/>
    <col min="1030" max="1030" width="8.984375E-2" style="6" customWidth="1"/>
    <col min="1031" max="1033" width="0" style="6" hidden="1" customWidth="1"/>
    <col min="1034" max="1277" width="9.1796875" style="6"/>
    <col min="1278" max="1278" width="4.81640625" style="6" customWidth="1"/>
    <col min="1279" max="1279" width="5.453125" style="6" customWidth="1"/>
    <col min="1280" max="1280" width="55.08984375" style="6" customWidth="1"/>
    <col min="1281" max="1281" width="13.81640625" style="6" customWidth="1"/>
    <col min="1282" max="1282" width="14.26953125" style="6" customWidth="1"/>
    <col min="1283" max="1283" width="12.81640625" style="6" customWidth="1"/>
    <col min="1284" max="1284" width="13.453125" style="6" customWidth="1"/>
    <col min="1285" max="1285" width="13.7265625" style="6" customWidth="1"/>
    <col min="1286" max="1286" width="8.984375E-2" style="6" customWidth="1"/>
    <col min="1287" max="1289" width="0" style="6" hidden="1" customWidth="1"/>
    <col min="1290" max="1533" width="9.1796875" style="6"/>
    <col min="1534" max="1534" width="4.81640625" style="6" customWidth="1"/>
    <col min="1535" max="1535" width="5.453125" style="6" customWidth="1"/>
    <col min="1536" max="1536" width="55.08984375" style="6" customWidth="1"/>
    <col min="1537" max="1537" width="13.81640625" style="6" customWidth="1"/>
    <col min="1538" max="1538" width="14.26953125" style="6" customWidth="1"/>
    <col min="1539" max="1539" width="12.81640625" style="6" customWidth="1"/>
    <col min="1540" max="1540" width="13.453125" style="6" customWidth="1"/>
    <col min="1541" max="1541" width="13.7265625" style="6" customWidth="1"/>
    <col min="1542" max="1542" width="8.984375E-2" style="6" customWidth="1"/>
    <col min="1543" max="1545" width="0" style="6" hidden="1" customWidth="1"/>
    <col min="1546" max="1789" width="9.1796875" style="6"/>
    <col min="1790" max="1790" width="4.81640625" style="6" customWidth="1"/>
    <col min="1791" max="1791" width="5.453125" style="6" customWidth="1"/>
    <col min="1792" max="1792" width="55.08984375" style="6" customWidth="1"/>
    <col min="1793" max="1793" width="13.81640625" style="6" customWidth="1"/>
    <col min="1794" max="1794" width="14.26953125" style="6" customWidth="1"/>
    <col min="1795" max="1795" width="12.81640625" style="6" customWidth="1"/>
    <col min="1796" max="1796" width="13.453125" style="6" customWidth="1"/>
    <col min="1797" max="1797" width="13.7265625" style="6" customWidth="1"/>
    <col min="1798" max="1798" width="8.984375E-2" style="6" customWidth="1"/>
    <col min="1799" max="1801" width="0" style="6" hidden="1" customWidth="1"/>
    <col min="1802" max="2045" width="9.1796875" style="6"/>
    <col min="2046" max="2046" width="4.81640625" style="6" customWidth="1"/>
    <col min="2047" max="2047" width="5.453125" style="6" customWidth="1"/>
    <col min="2048" max="2048" width="55.08984375" style="6" customWidth="1"/>
    <col min="2049" max="2049" width="13.81640625" style="6" customWidth="1"/>
    <col min="2050" max="2050" width="14.26953125" style="6" customWidth="1"/>
    <col min="2051" max="2051" width="12.81640625" style="6" customWidth="1"/>
    <col min="2052" max="2052" width="13.453125" style="6" customWidth="1"/>
    <col min="2053" max="2053" width="13.7265625" style="6" customWidth="1"/>
    <col min="2054" max="2054" width="8.984375E-2" style="6" customWidth="1"/>
    <col min="2055" max="2057" width="0" style="6" hidden="1" customWidth="1"/>
    <col min="2058" max="2301" width="9.1796875" style="6"/>
    <col min="2302" max="2302" width="4.81640625" style="6" customWidth="1"/>
    <col min="2303" max="2303" width="5.453125" style="6" customWidth="1"/>
    <col min="2304" max="2304" width="55.08984375" style="6" customWidth="1"/>
    <col min="2305" max="2305" width="13.81640625" style="6" customWidth="1"/>
    <col min="2306" max="2306" width="14.26953125" style="6" customWidth="1"/>
    <col min="2307" max="2307" width="12.81640625" style="6" customWidth="1"/>
    <col min="2308" max="2308" width="13.453125" style="6" customWidth="1"/>
    <col min="2309" max="2309" width="13.7265625" style="6" customWidth="1"/>
    <col min="2310" max="2310" width="8.984375E-2" style="6" customWidth="1"/>
    <col min="2311" max="2313" width="0" style="6" hidden="1" customWidth="1"/>
    <col min="2314" max="2557" width="9.1796875" style="6"/>
    <col min="2558" max="2558" width="4.81640625" style="6" customWidth="1"/>
    <col min="2559" max="2559" width="5.453125" style="6" customWidth="1"/>
    <col min="2560" max="2560" width="55.08984375" style="6" customWidth="1"/>
    <col min="2561" max="2561" width="13.81640625" style="6" customWidth="1"/>
    <col min="2562" max="2562" width="14.26953125" style="6" customWidth="1"/>
    <col min="2563" max="2563" width="12.81640625" style="6" customWidth="1"/>
    <col min="2564" max="2564" width="13.453125" style="6" customWidth="1"/>
    <col min="2565" max="2565" width="13.7265625" style="6" customWidth="1"/>
    <col min="2566" max="2566" width="8.984375E-2" style="6" customWidth="1"/>
    <col min="2567" max="2569" width="0" style="6" hidden="1" customWidth="1"/>
    <col min="2570" max="2813" width="9.1796875" style="6"/>
    <col min="2814" max="2814" width="4.81640625" style="6" customWidth="1"/>
    <col min="2815" max="2815" width="5.453125" style="6" customWidth="1"/>
    <col min="2816" max="2816" width="55.08984375" style="6" customWidth="1"/>
    <col min="2817" max="2817" width="13.81640625" style="6" customWidth="1"/>
    <col min="2818" max="2818" width="14.26953125" style="6" customWidth="1"/>
    <col min="2819" max="2819" width="12.81640625" style="6" customWidth="1"/>
    <col min="2820" max="2820" width="13.453125" style="6" customWidth="1"/>
    <col min="2821" max="2821" width="13.7265625" style="6" customWidth="1"/>
    <col min="2822" max="2822" width="8.984375E-2" style="6" customWidth="1"/>
    <col min="2823" max="2825" width="0" style="6" hidden="1" customWidth="1"/>
    <col min="2826" max="3069" width="9.1796875" style="6"/>
    <col min="3070" max="3070" width="4.81640625" style="6" customWidth="1"/>
    <col min="3071" max="3071" width="5.453125" style="6" customWidth="1"/>
    <col min="3072" max="3072" width="55.08984375" style="6" customWidth="1"/>
    <col min="3073" max="3073" width="13.81640625" style="6" customWidth="1"/>
    <col min="3074" max="3074" width="14.26953125" style="6" customWidth="1"/>
    <col min="3075" max="3075" width="12.81640625" style="6" customWidth="1"/>
    <col min="3076" max="3076" width="13.453125" style="6" customWidth="1"/>
    <col min="3077" max="3077" width="13.7265625" style="6" customWidth="1"/>
    <col min="3078" max="3078" width="8.984375E-2" style="6" customWidth="1"/>
    <col min="3079" max="3081" width="0" style="6" hidden="1" customWidth="1"/>
    <col min="3082" max="3325" width="9.1796875" style="6"/>
    <col min="3326" max="3326" width="4.81640625" style="6" customWidth="1"/>
    <col min="3327" max="3327" width="5.453125" style="6" customWidth="1"/>
    <col min="3328" max="3328" width="55.08984375" style="6" customWidth="1"/>
    <col min="3329" max="3329" width="13.81640625" style="6" customWidth="1"/>
    <col min="3330" max="3330" width="14.26953125" style="6" customWidth="1"/>
    <col min="3331" max="3331" width="12.81640625" style="6" customWidth="1"/>
    <col min="3332" max="3332" width="13.453125" style="6" customWidth="1"/>
    <col min="3333" max="3333" width="13.7265625" style="6" customWidth="1"/>
    <col min="3334" max="3334" width="8.984375E-2" style="6" customWidth="1"/>
    <col min="3335" max="3337" width="0" style="6" hidden="1" customWidth="1"/>
    <col min="3338" max="3581" width="9.1796875" style="6"/>
    <col min="3582" max="3582" width="4.81640625" style="6" customWidth="1"/>
    <col min="3583" max="3583" width="5.453125" style="6" customWidth="1"/>
    <col min="3584" max="3584" width="55.08984375" style="6" customWidth="1"/>
    <col min="3585" max="3585" width="13.81640625" style="6" customWidth="1"/>
    <col min="3586" max="3586" width="14.26953125" style="6" customWidth="1"/>
    <col min="3587" max="3587" width="12.81640625" style="6" customWidth="1"/>
    <col min="3588" max="3588" width="13.453125" style="6" customWidth="1"/>
    <col min="3589" max="3589" width="13.7265625" style="6" customWidth="1"/>
    <col min="3590" max="3590" width="8.984375E-2" style="6" customWidth="1"/>
    <col min="3591" max="3593" width="0" style="6" hidden="1" customWidth="1"/>
    <col min="3594" max="3837" width="9.1796875" style="6"/>
    <col min="3838" max="3838" width="4.81640625" style="6" customWidth="1"/>
    <col min="3839" max="3839" width="5.453125" style="6" customWidth="1"/>
    <col min="3840" max="3840" width="55.08984375" style="6" customWidth="1"/>
    <col min="3841" max="3841" width="13.81640625" style="6" customWidth="1"/>
    <col min="3842" max="3842" width="14.26953125" style="6" customWidth="1"/>
    <col min="3843" max="3843" width="12.81640625" style="6" customWidth="1"/>
    <col min="3844" max="3844" width="13.453125" style="6" customWidth="1"/>
    <col min="3845" max="3845" width="13.7265625" style="6" customWidth="1"/>
    <col min="3846" max="3846" width="8.984375E-2" style="6" customWidth="1"/>
    <col min="3847" max="3849" width="0" style="6" hidden="1" customWidth="1"/>
    <col min="3850" max="4093" width="9.1796875" style="6"/>
    <col min="4094" max="4094" width="4.81640625" style="6" customWidth="1"/>
    <col min="4095" max="4095" width="5.453125" style="6" customWidth="1"/>
    <col min="4096" max="4096" width="55.08984375" style="6" customWidth="1"/>
    <col min="4097" max="4097" width="13.81640625" style="6" customWidth="1"/>
    <col min="4098" max="4098" width="14.26953125" style="6" customWidth="1"/>
    <col min="4099" max="4099" width="12.81640625" style="6" customWidth="1"/>
    <col min="4100" max="4100" width="13.453125" style="6" customWidth="1"/>
    <col min="4101" max="4101" width="13.7265625" style="6" customWidth="1"/>
    <col min="4102" max="4102" width="8.984375E-2" style="6" customWidth="1"/>
    <col min="4103" max="4105" width="0" style="6" hidden="1" customWidth="1"/>
    <col min="4106" max="4349" width="9.1796875" style="6"/>
    <col min="4350" max="4350" width="4.81640625" style="6" customWidth="1"/>
    <col min="4351" max="4351" width="5.453125" style="6" customWidth="1"/>
    <col min="4352" max="4352" width="55.08984375" style="6" customWidth="1"/>
    <col min="4353" max="4353" width="13.81640625" style="6" customWidth="1"/>
    <col min="4354" max="4354" width="14.26953125" style="6" customWidth="1"/>
    <col min="4355" max="4355" width="12.81640625" style="6" customWidth="1"/>
    <col min="4356" max="4356" width="13.453125" style="6" customWidth="1"/>
    <col min="4357" max="4357" width="13.7265625" style="6" customWidth="1"/>
    <col min="4358" max="4358" width="8.984375E-2" style="6" customWidth="1"/>
    <col min="4359" max="4361" width="0" style="6" hidden="1" customWidth="1"/>
    <col min="4362" max="4605" width="9.1796875" style="6"/>
    <col min="4606" max="4606" width="4.81640625" style="6" customWidth="1"/>
    <col min="4607" max="4607" width="5.453125" style="6" customWidth="1"/>
    <col min="4608" max="4608" width="55.08984375" style="6" customWidth="1"/>
    <col min="4609" max="4609" width="13.81640625" style="6" customWidth="1"/>
    <col min="4610" max="4610" width="14.26953125" style="6" customWidth="1"/>
    <col min="4611" max="4611" width="12.81640625" style="6" customWidth="1"/>
    <col min="4612" max="4612" width="13.453125" style="6" customWidth="1"/>
    <col min="4613" max="4613" width="13.7265625" style="6" customWidth="1"/>
    <col min="4614" max="4614" width="8.984375E-2" style="6" customWidth="1"/>
    <col min="4615" max="4617" width="0" style="6" hidden="1" customWidth="1"/>
    <col min="4618" max="4861" width="9.1796875" style="6"/>
    <col min="4862" max="4862" width="4.81640625" style="6" customWidth="1"/>
    <col min="4863" max="4863" width="5.453125" style="6" customWidth="1"/>
    <col min="4864" max="4864" width="55.08984375" style="6" customWidth="1"/>
    <col min="4865" max="4865" width="13.81640625" style="6" customWidth="1"/>
    <col min="4866" max="4866" width="14.26953125" style="6" customWidth="1"/>
    <col min="4867" max="4867" width="12.81640625" style="6" customWidth="1"/>
    <col min="4868" max="4868" width="13.453125" style="6" customWidth="1"/>
    <col min="4869" max="4869" width="13.7265625" style="6" customWidth="1"/>
    <col min="4870" max="4870" width="8.984375E-2" style="6" customWidth="1"/>
    <col min="4871" max="4873" width="0" style="6" hidden="1" customWidth="1"/>
    <col min="4874" max="5117" width="9.1796875" style="6"/>
    <col min="5118" max="5118" width="4.81640625" style="6" customWidth="1"/>
    <col min="5119" max="5119" width="5.453125" style="6" customWidth="1"/>
    <col min="5120" max="5120" width="55.08984375" style="6" customWidth="1"/>
    <col min="5121" max="5121" width="13.81640625" style="6" customWidth="1"/>
    <col min="5122" max="5122" width="14.26953125" style="6" customWidth="1"/>
    <col min="5123" max="5123" width="12.81640625" style="6" customWidth="1"/>
    <col min="5124" max="5124" width="13.453125" style="6" customWidth="1"/>
    <col min="5125" max="5125" width="13.7265625" style="6" customWidth="1"/>
    <col min="5126" max="5126" width="8.984375E-2" style="6" customWidth="1"/>
    <col min="5127" max="5129" width="0" style="6" hidden="1" customWidth="1"/>
    <col min="5130" max="5373" width="9.1796875" style="6"/>
    <col min="5374" max="5374" width="4.81640625" style="6" customWidth="1"/>
    <col min="5375" max="5375" width="5.453125" style="6" customWidth="1"/>
    <col min="5376" max="5376" width="55.08984375" style="6" customWidth="1"/>
    <col min="5377" max="5377" width="13.81640625" style="6" customWidth="1"/>
    <col min="5378" max="5378" width="14.26953125" style="6" customWidth="1"/>
    <col min="5379" max="5379" width="12.81640625" style="6" customWidth="1"/>
    <col min="5380" max="5380" width="13.453125" style="6" customWidth="1"/>
    <col min="5381" max="5381" width="13.7265625" style="6" customWidth="1"/>
    <col min="5382" max="5382" width="8.984375E-2" style="6" customWidth="1"/>
    <col min="5383" max="5385" width="0" style="6" hidden="1" customWidth="1"/>
    <col min="5386" max="5629" width="9.1796875" style="6"/>
    <col min="5630" max="5630" width="4.81640625" style="6" customWidth="1"/>
    <col min="5631" max="5631" width="5.453125" style="6" customWidth="1"/>
    <col min="5632" max="5632" width="55.08984375" style="6" customWidth="1"/>
    <col min="5633" max="5633" width="13.81640625" style="6" customWidth="1"/>
    <col min="5634" max="5634" width="14.26953125" style="6" customWidth="1"/>
    <col min="5635" max="5635" width="12.81640625" style="6" customWidth="1"/>
    <col min="5636" max="5636" width="13.453125" style="6" customWidth="1"/>
    <col min="5637" max="5637" width="13.7265625" style="6" customWidth="1"/>
    <col min="5638" max="5638" width="8.984375E-2" style="6" customWidth="1"/>
    <col min="5639" max="5641" width="0" style="6" hidden="1" customWidth="1"/>
    <col min="5642" max="5885" width="9.1796875" style="6"/>
    <col min="5886" max="5886" width="4.81640625" style="6" customWidth="1"/>
    <col min="5887" max="5887" width="5.453125" style="6" customWidth="1"/>
    <col min="5888" max="5888" width="55.08984375" style="6" customWidth="1"/>
    <col min="5889" max="5889" width="13.81640625" style="6" customWidth="1"/>
    <col min="5890" max="5890" width="14.26953125" style="6" customWidth="1"/>
    <col min="5891" max="5891" width="12.81640625" style="6" customWidth="1"/>
    <col min="5892" max="5892" width="13.453125" style="6" customWidth="1"/>
    <col min="5893" max="5893" width="13.7265625" style="6" customWidth="1"/>
    <col min="5894" max="5894" width="8.984375E-2" style="6" customWidth="1"/>
    <col min="5895" max="5897" width="0" style="6" hidden="1" customWidth="1"/>
    <col min="5898" max="6141" width="9.1796875" style="6"/>
    <col min="6142" max="6142" width="4.81640625" style="6" customWidth="1"/>
    <col min="6143" max="6143" width="5.453125" style="6" customWidth="1"/>
    <col min="6144" max="6144" width="55.08984375" style="6" customWidth="1"/>
    <col min="6145" max="6145" width="13.81640625" style="6" customWidth="1"/>
    <col min="6146" max="6146" width="14.26953125" style="6" customWidth="1"/>
    <col min="6147" max="6147" width="12.81640625" style="6" customWidth="1"/>
    <col min="6148" max="6148" width="13.453125" style="6" customWidth="1"/>
    <col min="6149" max="6149" width="13.7265625" style="6" customWidth="1"/>
    <col min="6150" max="6150" width="8.984375E-2" style="6" customWidth="1"/>
    <col min="6151" max="6153" width="0" style="6" hidden="1" customWidth="1"/>
    <col min="6154" max="6397" width="9.1796875" style="6"/>
    <col min="6398" max="6398" width="4.81640625" style="6" customWidth="1"/>
    <col min="6399" max="6399" width="5.453125" style="6" customWidth="1"/>
    <col min="6400" max="6400" width="55.08984375" style="6" customWidth="1"/>
    <col min="6401" max="6401" width="13.81640625" style="6" customWidth="1"/>
    <col min="6402" max="6402" width="14.26953125" style="6" customWidth="1"/>
    <col min="6403" max="6403" width="12.81640625" style="6" customWidth="1"/>
    <col min="6404" max="6404" width="13.453125" style="6" customWidth="1"/>
    <col min="6405" max="6405" width="13.7265625" style="6" customWidth="1"/>
    <col min="6406" max="6406" width="8.984375E-2" style="6" customWidth="1"/>
    <col min="6407" max="6409" width="0" style="6" hidden="1" customWidth="1"/>
    <col min="6410" max="6653" width="9.1796875" style="6"/>
    <col min="6654" max="6654" width="4.81640625" style="6" customWidth="1"/>
    <col min="6655" max="6655" width="5.453125" style="6" customWidth="1"/>
    <col min="6656" max="6656" width="55.08984375" style="6" customWidth="1"/>
    <col min="6657" max="6657" width="13.81640625" style="6" customWidth="1"/>
    <col min="6658" max="6658" width="14.26953125" style="6" customWidth="1"/>
    <col min="6659" max="6659" width="12.81640625" style="6" customWidth="1"/>
    <col min="6660" max="6660" width="13.453125" style="6" customWidth="1"/>
    <col min="6661" max="6661" width="13.7265625" style="6" customWidth="1"/>
    <col min="6662" max="6662" width="8.984375E-2" style="6" customWidth="1"/>
    <col min="6663" max="6665" width="0" style="6" hidden="1" customWidth="1"/>
    <col min="6666" max="6909" width="9.1796875" style="6"/>
    <col min="6910" max="6910" width="4.81640625" style="6" customWidth="1"/>
    <col min="6911" max="6911" width="5.453125" style="6" customWidth="1"/>
    <col min="6912" max="6912" width="55.08984375" style="6" customWidth="1"/>
    <col min="6913" max="6913" width="13.81640625" style="6" customWidth="1"/>
    <col min="6914" max="6914" width="14.26953125" style="6" customWidth="1"/>
    <col min="6915" max="6915" width="12.81640625" style="6" customWidth="1"/>
    <col min="6916" max="6916" width="13.453125" style="6" customWidth="1"/>
    <col min="6917" max="6917" width="13.7265625" style="6" customWidth="1"/>
    <col min="6918" max="6918" width="8.984375E-2" style="6" customWidth="1"/>
    <col min="6919" max="6921" width="0" style="6" hidden="1" customWidth="1"/>
    <col min="6922" max="7165" width="9.1796875" style="6"/>
    <col min="7166" max="7166" width="4.81640625" style="6" customWidth="1"/>
    <col min="7167" max="7167" width="5.453125" style="6" customWidth="1"/>
    <col min="7168" max="7168" width="55.08984375" style="6" customWidth="1"/>
    <col min="7169" max="7169" width="13.81640625" style="6" customWidth="1"/>
    <col min="7170" max="7170" width="14.26953125" style="6" customWidth="1"/>
    <col min="7171" max="7171" width="12.81640625" style="6" customWidth="1"/>
    <col min="7172" max="7172" width="13.453125" style="6" customWidth="1"/>
    <col min="7173" max="7173" width="13.7265625" style="6" customWidth="1"/>
    <col min="7174" max="7174" width="8.984375E-2" style="6" customWidth="1"/>
    <col min="7175" max="7177" width="0" style="6" hidden="1" customWidth="1"/>
    <col min="7178" max="7421" width="9.1796875" style="6"/>
    <col min="7422" max="7422" width="4.81640625" style="6" customWidth="1"/>
    <col min="7423" max="7423" width="5.453125" style="6" customWidth="1"/>
    <col min="7424" max="7424" width="55.08984375" style="6" customWidth="1"/>
    <col min="7425" max="7425" width="13.81640625" style="6" customWidth="1"/>
    <col min="7426" max="7426" width="14.26953125" style="6" customWidth="1"/>
    <col min="7427" max="7427" width="12.81640625" style="6" customWidth="1"/>
    <col min="7428" max="7428" width="13.453125" style="6" customWidth="1"/>
    <col min="7429" max="7429" width="13.7265625" style="6" customWidth="1"/>
    <col min="7430" max="7430" width="8.984375E-2" style="6" customWidth="1"/>
    <col min="7431" max="7433" width="0" style="6" hidden="1" customWidth="1"/>
    <col min="7434" max="7677" width="9.1796875" style="6"/>
    <col min="7678" max="7678" width="4.81640625" style="6" customWidth="1"/>
    <col min="7679" max="7679" width="5.453125" style="6" customWidth="1"/>
    <col min="7680" max="7680" width="55.08984375" style="6" customWidth="1"/>
    <col min="7681" max="7681" width="13.81640625" style="6" customWidth="1"/>
    <col min="7682" max="7682" width="14.26953125" style="6" customWidth="1"/>
    <col min="7683" max="7683" width="12.81640625" style="6" customWidth="1"/>
    <col min="7684" max="7684" width="13.453125" style="6" customWidth="1"/>
    <col min="7685" max="7685" width="13.7265625" style="6" customWidth="1"/>
    <col min="7686" max="7686" width="8.984375E-2" style="6" customWidth="1"/>
    <col min="7687" max="7689" width="0" style="6" hidden="1" customWidth="1"/>
    <col min="7690" max="7933" width="9.1796875" style="6"/>
    <col min="7934" max="7934" width="4.81640625" style="6" customWidth="1"/>
    <col min="7935" max="7935" width="5.453125" style="6" customWidth="1"/>
    <col min="7936" max="7936" width="55.08984375" style="6" customWidth="1"/>
    <col min="7937" max="7937" width="13.81640625" style="6" customWidth="1"/>
    <col min="7938" max="7938" width="14.26953125" style="6" customWidth="1"/>
    <col min="7939" max="7939" width="12.81640625" style="6" customWidth="1"/>
    <col min="7940" max="7940" width="13.453125" style="6" customWidth="1"/>
    <col min="7941" max="7941" width="13.7265625" style="6" customWidth="1"/>
    <col min="7942" max="7942" width="8.984375E-2" style="6" customWidth="1"/>
    <col min="7943" max="7945" width="0" style="6" hidden="1" customWidth="1"/>
    <col min="7946" max="8189" width="9.1796875" style="6"/>
    <col min="8190" max="8190" width="4.81640625" style="6" customWidth="1"/>
    <col min="8191" max="8191" width="5.453125" style="6" customWidth="1"/>
    <col min="8192" max="8192" width="55.08984375" style="6" customWidth="1"/>
    <col min="8193" max="8193" width="13.81640625" style="6" customWidth="1"/>
    <col min="8194" max="8194" width="14.26953125" style="6" customWidth="1"/>
    <col min="8195" max="8195" width="12.81640625" style="6" customWidth="1"/>
    <col min="8196" max="8196" width="13.453125" style="6" customWidth="1"/>
    <col min="8197" max="8197" width="13.7265625" style="6" customWidth="1"/>
    <col min="8198" max="8198" width="8.984375E-2" style="6" customWidth="1"/>
    <col min="8199" max="8201" width="0" style="6" hidden="1" customWidth="1"/>
    <col min="8202" max="8445" width="9.1796875" style="6"/>
    <col min="8446" max="8446" width="4.81640625" style="6" customWidth="1"/>
    <col min="8447" max="8447" width="5.453125" style="6" customWidth="1"/>
    <col min="8448" max="8448" width="55.08984375" style="6" customWidth="1"/>
    <col min="8449" max="8449" width="13.81640625" style="6" customWidth="1"/>
    <col min="8450" max="8450" width="14.26953125" style="6" customWidth="1"/>
    <col min="8451" max="8451" width="12.81640625" style="6" customWidth="1"/>
    <col min="8452" max="8452" width="13.453125" style="6" customWidth="1"/>
    <col min="8453" max="8453" width="13.7265625" style="6" customWidth="1"/>
    <col min="8454" max="8454" width="8.984375E-2" style="6" customWidth="1"/>
    <col min="8455" max="8457" width="0" style="6" hidden="1" customWidth="1"/>
    <col min="8458" max="8701" width="9.1796875" style="6"/>
    <col min="8702" max="8702" width="4.81640625" style="6" customWidth="1"/>
    <col min="8703" max="8703" width="5.453125" style="6" customWidth="1"/>
    <col min="8704" max="8704" width="55.08984375" style="6" customWidth="1"/>
    <col min="8705" max="8705" width="13.81640625" style="6" customWidth="1"/>
    <col min="8706" max="8706" width="14.26953125" style="6" customWidth="1"/>
    <col min="8707" max="8707" width="12.81640625" style="6" customWidth="1"/>
    <col min="8708" max="8708" width="13.453125" style="6" customWidth="1"/>
    <col min="8709" max="8709" width="13.7265625" style="6" customWidth="1"/>
    <col min="8710" max="8710" width="8.984375E-2" style="6" customWidth="1"/>
    <col min="8711" max="8713" width="0" style="6" hidden="1" customWidth="1"/>
    <col min="8714" max="8957" width="9.1796875" style="6"/>
    <col min="8958" max="8958" width="4.81640625" style="6" customWidth="1"/>
    <col min="8959" max="8959" width="5.453125" style="6" customWidth="1"/>
    <col min="8960" max="8960" width="55.08984375" style="6" customWidth="1"/>
    <col min="8961" max="8961" width="13.81640625" style="6" customWidth="1"/>
    <col min="8962" max="8962" width="14.26953125" style="6" customWidth="1"/>
    <col min="8963" max="8963" width="12.81640625" style="6" customWidth="1"/>
    <col min="8964" max="8964" width="13.453125" style="6" customWidth="1"/>
    <col min="8965" max="8965" width="13.7265625" style="6" customWidth="1"/>
    <col min="8966" max="8966" width="8.984375E-2" style="6" customWidth="1"/>
    <col min="8967" max="8969" width="0" style="6" hidden="1" customWidth="1"/>
    <col min="8970" max="9213" width="9.1796875" style="6"/>
    <col min="9214" max="9214" width="4.81640625" style="6" customWidth="1"/>
    <col min="9215" max="9215" width="5.453125" style="6" customWidth="1"/>
    <col min="9216" max="9216" width="55.08984375" style="6" customWidth="1"/>
    <col min="9217" max="9217" width="13.81640625" style="6" customWidth="1"/>
    <col min="9218" max="9218" width="14.26953125" style="6" customWidth="1"/>
    <col min="9219" max="9219" width="12.81640625" style="6" customWidth="1"/>
    <col min="9220" max="9220" width="13.453125" style="6" customWidth="1"/>
    <col min="9221" max="9221" width="13.7265625" style="6" customWidth="1"/>
    <col min="9222" max="9222" width="8.984375E-2" style="6" customWidth="1"/>
    <col min="9223" max="9225" width="0" style="6" hidden="1" customWidth="1"/>
    <col min="9226" max="9469" width="9.1796875" style="6"/>
    <col min="9470" max="9470" width="4.81640625" style="6" customWidth="1"/>
    <col min="9471" max="9471" width="5.453125" style="6" customWidth="1"/>
    <col min="9472" max="9472" width="55.08984375" style="6" customWidth="1"/>
    <col min="9473" max="9473" width="13.81640625" style="6" customWidth="1"/>
    <col min="9474" max="9474" width="14.26953125" style="6" customWidth="1"/>
    <col min="9475" max="9475" width="12.81640625" style="6" customWidth="1"/>
    <col min="9476" max="9476" width="13.453125" style="6" customWidth="1"/>
    <col min="9477" max="9477" width="13.7265625" style="6" customWidth="1"/>
    <col min="9478" max="9478" width="8.984375E-2" style="6" customWidth="1"/>
    <col min="9479" max="9481" width="0" style="6" hidden="1" customWidth="1"/>
    <col min="9482" max="9725" width="9.1796875" style="6"/>
    <col min="9726" max="9726" width="4.81640625" style="6" customWidth="1"/>
    <col min="9727" max="9727" width="5.453125" style="6" customWidth="1"/>
    <col min="9728" max="9728" width="55.08984375" style="6" customWidth="1"/>
    <col min="9729" max="9729" width="13.81640625" style="6" customWidth="1"/>
    <col min="9730" max="9730" width="14.26953125" style="6" customWidth="1"/>
    <col min="9731" max="9731" width="12.81640625" style="6" customWidth="1"/>
    <col min="9732" max="9732" width="13.453125" style="6" customWidth="1"/>
    <col min="9733" max="9733" width="13.7265625" style="6" customWidth="1"/>
    <col min="9734" max="9734" width="8.984375E-2" style="6" customWidth="1"/>
    <col min="9735" max="9737" width="0" style="6" hidden="1" customWidth="1"/>
    <col min="9738" max="9981" width="9.1796875" style="6"/>
    <col min="9982" max="9982" width="4.81640625" style="6" customWidth="1"/>
    <col min="9983" max="9983" width="5.453125" style="6" customWidth="1"/>
    <col min="9984" max="9984" width="55.08984375" style="6" customWidth="1"/>
    <col min="9985" max="9985" width="13.81640625" style="6" customWidth="1"/>
    <col min="9986" max="9986" width="14.26953125" style="6" customWidth="1"/>
    <col min="9987" max="9987" width="12.81640625" style="6" customWidth="1"/>
    <col min="9988" max="9988" width="13.453125" style="6" customWidth="1"/>
    <col min="9989" max="9989" width="13.7265625" style="6" customWidth="1"/>
    <col min="9990" max="9990" width="8.984375E-2" style="6" customWidth="1"/>
    <col min="9991" max="9993" width="0" style="6" hidden="1" customWidth="1"/>
    <col min="9994" max="10237" width="9.1796875" style="6"/>
    <col min="10238" max="10238" width="4.81640625" style="6" customWidth="1"/>
    <col min="10239" max="10239" width="5.453125" style="6" customWidth="1"/>
    <col min="10240" max="10240" width="55.08984375" style="6" customWidth="1"/>
    <col min="10241" max="10241" width="13.81640625" style="6" customWidth="1"/>
    <col min="10242" max="10242" width="14.26953125" style="6" customWidth="1"/>
    <col min="10243" max="10243" width="12.81640625" style="6" customWidth="1"/>
    <col min="10244" max="10244" width="13.453125" style="6" customWidth="1"/>
    <col min="10245" max="10245" width="13.7265625" style="6" customWidth="1"/>
    <col min="10246" max="10246" width="8.984375E-2" style="6" customWidth="1"/>
    <col min="10247" max="10249" width="0" style="6" hidden="1" customWidth="1"/>
    <col min="10250" max="10493" width="9.1796875" style="6"/>
    <col min="10494" max="10494" width="4.81640625" style="6" customWidth="1"/>
    <col min="10495" max="10495" width="5.453125" style="6" customWidth="1"/>
    <col min="10496" max="10496" width="55.08984375" style="6" customWidth="1"/>
    <col min="10497" max="10497" width="13.81640625" style="6" customWidth="1"/>
    <col min="10498" max="10498" width="14.26953125" style="6" customWidth="1"/>
    <col min="10499" max="10499" width="12.81640625" style="6" customWidth="1"/>
    <col min="10500" max="10500" width="13.453125" style="6" customWidth="1"/>
    <col min="10501" max="10501" width="13.7265625" style="6" customWidth="1"/>
    <col min="10502" max="10502" width="8.984375E-2" style="6" customWidth="1"/>
    <col min="10503" max="10505" width="0" style="6" hidden="1" customWidth="1"/>
    <col min="10506" max="10749" width="9.1796875" style="6"/>
    <col min="10750" max="10750" width="4.81640625" style="6" customWidth="1"/>
    <col min="10751" max="10751" width="5.453125" style="6" customWidth="1"/>
    <col min="10752" max="10752" width="55.08984375" style="6" customWidth="1"/>
    <col min="10753" max="10753" width="13.81640625" style="6" customWidth="1"/>
    <col min="10754" max="10754" width="14.26953125" style="6" customWidth="1"/>
    <col min="10755" max="10755" width="12.81640625" style="6" customWidth="1"/>
    <col min="10756" max="10756" width="13.453125" style="6" customWidth="1"/>
    <col min="10757" max="10757" width="13.7265625" style="6" customWidth="1"/>
    <col min="10758" max="10758" width="8.984375E-2" style="6" customWidth="1"/>
    <col min="10759" max="10761" width="0" style="6" hidden="1" customWidth="1"/>
    <col min="10762" max="11005" width="9.1796875" style="6"/>
    <col min="11006" max="11006" width="4.81640625" style="6" customWidth="1"/>
    <col min="11007" max="11007" width="5.453125" style="6" customWidth="1"/>
    <col min="11008" max="11008" width="55.08984375" style="6" customWidth="1"/>
    <col min="11009" max="11009" width="13.81640625" style="6" customWidth="1"/>
    <col min="11010" max="11010" width="14.26953125" style="6" customWidth="1"/>
    <col min="11011" max="11011" width="12.81640625" style="6" customWidth="1"/>
    <col min="11012" max="11012" width="13.453125" style="6" customWidth="1"/>
    <col min="11013" max="11013" width="13.7265625" style="6" customWidth="1"/>
    <col min="11014" max="11014" width="8.984375E-2" style="6" customWidth="1"/>
    <col min="11015" max="11017" width="0" style="6" hidden="1" customWidth="1"/>
    <col min="11018" max="11261" width="9.1796875" style="6"/>
    <col min="11262" max="11262" width="4.81640625" style="6" customWidth="1"/>
    <col min="11263" max="11263" width="5.453125" style="6" customWidth="1"/>
    <col min="11264" max="11264" width="55.08984375" style="6" customWidth="1"/>
    <col min="11265" max="11265" width="13.81640625" style="6" customWidth="1"/>
    <col min="11266" max="11266" width="14.26953125" style="6" customWidth="1"/>
    <col min="11267" max="11267" width="12.81640625" style="6" customWidth="1"/>
    <col min="11268" max="11268" width="13.453125" style="6" customWidth="1"/>
    <col min="11269" max="11269" width="13.7265625" style="6" customWidth="1"/>
    <col min="11270" max="11270" width="8.984375E-2" style="6" customWidth="1"/>
    <col min="11271" max="11273" width="0" style="6" hidden="1" customWidth="1"/>
    <col min="11274" max="11517" width="9.1796875" style="6"/>
    <col min="11518" max="11518" width="4.81640625" style="6" customWidth="1"/>
    <col min="11519" max="11519" width="5.453125" style="6" customWidth="1"/>
    <col min="11520" max="11520" width="55.08984375" style="6" customWidth="1"/>
    <col min="11521" max="11521" width="13.81640625" style="6" customWidth="1"/>
    <col min="11522" max="11522" width="14.26953125" style="6" customWidth="1"/>
    <col min="11523" max="11523" width="12.81640625" style="6" customWidth="1"/>
    <col min="11524" max="11524" width="13.453125" style="6" customWidth="1"/>
    <col min="11525" max="11525" width="13.7265625" style="6" customWidth="1"/>
    <col min="11526" max="11526" width="8.984375E-2" style="6" customWidth="1"/>
    <col min="11527" max="11529" width="0" style="6" hidden="1" customWidth="1"/>
    <col min="11530" max="11773" width="9.1796875" style="6"/>
    <col min="11774" max="11774" width="4.81640625" style="6" customWidth="1"/>
    <col min="11775" max="11775" width="5.453125" style="6" customWidth="1"/>
    <col min="11776" max="11776" width="55.08984375" style="6" customWidth="1"/>
    <col min="11777" max="11777" width="13.81640625" style="6" customWidth="1"/>
    <col min="11778" max="11778" width="14.26953125" style="6" customWidth="1"/>
    <col min="11779" max="11779" width="12.81640625" style="6" customWidth="1"/>
    <col min="11780" max="11780" width="13.453125" style="6" customWidth="1"/>
    <col min="11781" max="11781" width="13.7265625" style="6" customWidth="1"/>
    <col min="11782" max="11782" width="8.984375E-2" style="6" customWidth="1"/>
    <col min="11783" max="11785" width="0" style="6" hidden="1" customWidth="1"/>
    <col min="11786" max="12029" width="9.1796875" style="6"/>
    <col min="12030" max="12030" width="4.81640625" style="6" customWidth="1"/>
    <col min="12031" max="12031" width="5.453125" style="6" customWidth="1"/>
    <col min="12032" max="12032" width="55.08984375" style="6" customWidth="1"/>
    <col min="12033" max="12033" width="13.81640625" style="6" customWidth="1"/>
    <col min="12034" max="12034" width="14.26953125" style="6" customWidth="1"/>
    <col min="12035" max="12035" width="12.81640625" style="6" customWidth="1"/>
    <col min="12036" max="12036" width="13.453125" style="6" customWidth="1"/>
    <col min="12037" max="12037" width="13.7265625" style="6" customWidth="1"/>
    <col min="12038" max="12038" width="8.984375E-2" style="6" customWidth="1"/>
    <col min="12039" max="12041" width="0" style="6" hidden="1" customWidth="1"/>
    <col min="12042" max="12285" width="9.1796875" style="6"/>
    <col min="12286" max="12286" width="4.81640625" style="6" customWidth="1"/>
    <col min="12287" max="12287" width="5.453125" style="6" customWidth="1"/>
    <col min="12288" max="12288" width="55.08984375" style="6" customWidth="1"/>
    <col min="12289" max="12289" width="13.81640625" style="6" customWidth="1"/>
    <col min="12290" max="12290" width="14.26953125" style="6" customWidth="1"/>
    <col min="12291" max="12291" width="12.81640625" style="6" customWidth="1"/>
    <col min="12292" max="12292" width="13.453125" style="6" customWidth="1"/>
    <col min="12293" max="12293" width="13.7265625" style="6" customWidth="1"/>
    <col min="12294" max="12294" width="8.984375E-2" style="6" customWidth="1"/>
    <col min="12295" max="12297" width="0" style="6" hidden="1" customWidth="1"/>
    <col min="12298" max="12541" width="9.1796875" style="6"/>
    <col min="12542" max="12542" width="4.81640625" style="6" customWidth="1"/>
    <col min="12543" max="12543" width="5.453125" style="6" customWidth="1"/>
    <col min="12544" max="12544" width="55.08984375" style="6" customWidth="1"/>
    <col min="12545" max="12545" width="13.81640625" style="6" customWidth="1"/>
    <col min="12546" max="12546" width="14.26953125" style="6" customWidth="1"/>
    <col min="12547" max="12547" width="12.81640625" style="6" customWidth="1"/>
    <col min="12548" max="12548" width="13.453125" style="6" customWidth="1"/>
    <col min="12549" max="12549" width="13.7265625" style="6" customWidth="1"/>
    <col min="12550" max="12550" width="8.984375E-2" style="6" customWidth="1"/>
    <col min="12551" max="12553" width="0" style="6" hidden="1" customWidth="1"/>
    <col min="12554" max="12797" width="9.1796875" style="6"/>
    <col min="12798" max="12798" width="4.81640625" style="6" customWidth="1"/>
    <col min="12799" max="12799" width="5.453125" style="6" customWidth="1"/>
    <col min="12800" max="12800" width="55.08984375" style="6" customWidth="1"/>
    <col min="12801" max="12801" width="13.81640625" style="6" customWidth="1"/>
    <col min="12802" max="12802" width="14.26953125" style="6" customWidth="1"/>
    <col min="12803" max="12803" width="12.81640625" style="6" customWidth="1"/>
    <col min="12804" max="12804" width="13.453125" style="6" customWidth="1"/>
    <col min="12805" max="12805" width="13.7265625" style="6" customWidth="1"/>
    <col min="12806" max="12806" width="8.984375E-2" style="6" customWidth="1"/>
    <col min="12807" max="12809" width="0" style="6" hidden="1" customWidth="1"/>
    <col min="12810" max="13053" width="9.1796875" style="6"/>
    <col min="13054" max="13054" width="4.81640625" style="6" customWidth="1"/>
    <col min="13055" max="13055" width="5.453125" style="6" customWidth="1"/>
    <col min="13056" max="13056" width="55.08984375" style="6" customWidth="1"/>
    <col min="13057" max="13057" width="13.81640625" style="6" customWidth="1"/>
    <col min="13058" max="13058" width="14.26953125" style="6" customWidth="1"/>
    <col min="13059" max="13059" width="12.81640625" style="6" customWidth="1"/>
    <col min="13060" max="13060" width="13.453125" style="6" customWidth="1"/>
    <col min="13061" max="13061" width="13.7265625" style="6" customWidth="1"/>
    <col min="13062" max="13062" width="8.984375E-2" style="6" customWidth="1"/>
    <col min="13063" max="13065" width="0" style="6" hidden="1" customWidth="1"/>
    <col min="13066" max="13309" width="9.1796875" style="6"/>
    <col min="13310" max="13310" width="4.81640625" style="6" customWidth="1"/>
    <col min="13311" max="13311" width="5.453125" style="6" customWidth="1"/>
    <col min="13312" max="13312" width="55.08984375" style="6" customWidth="1"/>
    <col min="13313" max="13313" width="13.81640625" style="6" customWidth="1"/>
    <col min="13314" max="13314" width="14.26953125" style="6" customWidth="1"/>
    <col min="13315" max="13315" width="12.81640625" style="6" customWidth="1"/>
    <col min="13316" max="13316" width="13.453125" style="6" customWidth="1"/>
    <col min="13317" max="13317" width="13.7265625" style="6" customWidth="1"/>
    <col min="13318" max="13318" width="8.984375E-2" style="6" customWidth="1"/>
    <col min="13319" max="13321" width="0" style="6" hidden="1" customWidth="1"/>
    <col min="13322" max="13565" width="9.1796875" style="6"/>
    <col min="13566" max="13566" width="4.81640625" style="6" customWidth="1"/>
    <col min="13567" max="13567" width="5.453125" style="6" customWidth="1"/>
    <col min="13568" max="13568" width="55.08984375" style="6" customWidth="1"/>
    <col min="13569" max="13569" width="13.81640625" style="6" customWidth="1"/>
    <col min="13570" max="13570" width="14.26953125" style="6" customWidth="1"/>
    <col min="13571" max="13571" width="12.81640625" style="6" customWidth="1"/>
    <col min="13572" max="13572" width="13.453125" style="6" customWidth="1"/>
    <col min="13573" max="13573" width="13.7265625" style="6" customWidth="1"/>
    <col min="13574" max="13574" width="8.984375E-2" style="6" customWidth="1"/>
    <col min="13575" max="13577" width="0" style="6" hidden="1" customWidth="1"/>
    <col min="13578" max="13821" width="9.1796875" style="6"/>
    <col min="13822" max="13822" width="4.81640625" style="6" customWidth="1"/>
    <col min="13823" max="13823" width="5.453125" style="6" customWidth="1"/>
    <col min="13824" max="13824" width="55.08984375" style="6" customWidth="1"/>
    <col min="13825" max="13825" width="13.81640625" style="6" customWidth="1"/>
    <col min="13826" max="13826" width="14.26953125" style="6" customWidth="1"/>
    <col min="13827" max="13827" width="12.81640625" style="6" customWidth="1"/>
    <col min="13828" max="13828" width="13.453125" style="6" customWidth="1"/>
    <col min="13829" max="13829" width="13.7265625" style="6" customWidth="1"/>
    <col min="13830" max="13830" width="8.984375E-2" style="6" customWidth="1"/>
    <col min="13831" max="13833" width="0" style="6" hidden="1" customWidth="1"/>
    <col min="13834" max="14077" width="9.1796875" style="6"/>
    <col min="14078" max="14078" width="4.81640625" style="6" customWidth="1"/>
    <col min="14079" max="14079" width="5.453125" style="6" customWidth="1"/>
    <col min="14080" max="14080" width="55.08984375" style="6" customWidth="1"/>
    <col min="14081" max="14081" width="13.81640625" style="6" customWidth="1"/>
    <col min="14082" max="14082" width="14.26953125" style="6" customWidth="1"/>
    <col min="14083" max="14083" width="12.81640625" style="6" customWidth="1"/>
    <col min="14084" max="14084" width="13.453125" style="6" customWidth="1"/>
    <col min="14085" max="14085" width="13.7265625" style="6" customWidth="1"/>
    <col min="14086" max="14086" width="8.984375E-2" style="6" customWidth="1"/>
    <col min="14087" max="14089" width="0" style="6" hidden="1" customWidth="1"/>
    <col min="14090" max="14333" width="9.1796875" style="6"/>
    <col min="14334" max="14334" width="4.81640625" style="6" customWidth="1"/>
    <col min="14335" max="14335" width="5.453125" style="6" customWidth="1"/>
    <col min="14336" max="14336" width="55.08984375" style="6" customWidth="1"/>
    <col min="14337" max="14337" width="13.81640625" style="6" customWidth="1"/>
    <col min="14338" max="14338" width="14.26953125" style="6" customWidth="1"/>
    <col min="14339" max="14339" width="12.81640625" style="6" customWidth="1"/>
    <col min="14340" max="14340" width="13.453125" style="6" customWidth="1"/>
    <col min="14341" max="14341" width="13.7265625" style="6" customWidth="1"/>
    <col min="14342" max="14342" width="8.984375E-2" style="6" customWidth="1"/>
    <col min="14343" max="14345" width="0" style="6" hidden="1" customWidth="1"/>
    <col min="14346" max="14589" width="9.1796875" style="6"/>
    <col min="14590" max="14590" width="4.81640625" style="6" customWidth="1"/>
    <col min="14591" max="14591" width="5.453125" style="6" customWidth="1"/>
    <col min="14592" max="14592" width="55.08984375" style="6" customWidth="1"/>
    <col min="14593" max="14593" width="13.81640625" style="6" customWidth="1"/>
    <col min="14594" max="14594" width="14.26953125" style="6" customWidth="1"/>
    <col min="14595" max="14595" width="12.81640625" style="6" customWidth="1"/>
    <col min="14596" max="14596" width="13.453125" style="6" customWidth="1"/>
    <col min="14597" max="14597" width="13.7265625" style="6" customWidth="1"/>
    <col min="14598" max="14598" width="8.984375E-2" style="6" customWidth="1"/>
    <col min="14599" max="14601" width="0" style="6" hidden="1" customWidth="1"/>
    <col min="14602" max="14845" width="9.1796875" style="6"/>
    <col min="14846" max="14846" width="4.81640625" style="6" customWidth="1"/>
    <col min="14847" max="14847" width="5.453125" style="6" customWidth="1"/>
    <col min="14848" max="14848" width="55.08984375" style="6" customWidth="1"/>
    <col min="14849" max="14849" width="13.81640625" style="6" customWidth="1"/>
    <col min="14850" max="14850" width="14.26953125" style="6" customWidth="1"/>
    <col min="14851" max="14851" width="12.81640625" style="6" customWidth="1"/>
    <col min="14852" max="14852" width="13.453125" style="6" customWidth="1"/>
    <col min="14853" max="14853" width="13.7265625" style="6" customWidth="1"/>
    <col min="14854" max="14854" width="8.984375E-2" style="6" customWidth="1"/>
    <col min="14855" max="14857" width="0" style="6" hidden="1" customWidth="1"/>
    <col min="14858" max="15101" width="9.1796875" style="6"/>
    <col min="15102" max="15102" width="4.81640625" style="6" customWidth="1"/>
    <col min="15103" max="15103" width="5.453125" style="6" customWidth="1"/>
    <col min="15104" max="15104" width="55.08984375" style="6" customWidth="1"/>
    <col min="15105" max="15105" width="13.81640625" style="6" customWidth="1"/>
    <col min="15106" max="15106" width="14.26953125" style="6" customWidth="1"/>
    <col min="15107" max="15107" width="12.81640625" style="6" customWidth="1"/>
    <col min="15108" max="15108" width="13.453125" style="6" customWidth="1"/>
    <col min="15109" max="15109" width="13.7265625" style="6" customWidth="1"/>
    <col min="15110" max="15110" width="8.984375E-2" style="6" customWidth="1"/>
    <col min="15111" max="15113" width="0" style="6" hidden="1" customWidth="1"/>
    <col min="15114" max="15357" width="9.1796875" style="6"/>
    <col min="15358" max="15358" width="4.81640625" style="6" customWidth="1"/>
    <col min="15359" max="15359" width="5.453125" style="6" customWidth="1"/>
    <col min="15360" max="15360" width="55.08984375" style="6" customWidth="1"/>
    <col min="15361" max="15361" width="13.81640625" style="6" customWidth="1"/>
    <col min="15362" max="15362" width="14.26953125" style="6" customWidth="1"/>
    <col min="15363" max="15363" width="12.81640625" style="6" customWidth="1"/>
    <col min="15364" max="15364" width="13.453125" style="6" customWidth="1"/>
    <col min="15365" max="15365" width="13.7265625" style="6" customWidth="1"/>
    <col min="15366" max="15366" width="8.984375E-2" style="6" customWidth="1"/>
    <col min="15367" max="15369" width="0" style="6" hidden="1" customWidth="1"/>
    <col min="15370" max="15613" width="9.1796875" style="6"/>
    <col min="15614" max="15614" width="4.81640625" style="6" customWidth="1"/>
    <col min="15615" max="15615" width="5.453125" style="6" customWidth="1"/>
    <col min="15616" max="15616" width="55.08984375" style="6" customWidth="1"/>
    <col min="15617" max="15617" width="13.81640625" style="6" customWidth="1"/>
    <col min="15618" max="15618" width="14.26953125" style="6" customWidth="1"/>
    <col min="15619" max="15619" width="12.81640625" style="6" customWidth="1"/>
    <col min="15620" max="15620" width="13.453125" style="6" customWidth="1"/>
    <col min="15621" max="15621" width="13.7265625" style="6" customWidth="1"/>
    <col min="15622" max="15622" width="8.984375E-2" style="6" customWidth="1"/>
    <col min="15623" max="15625" width="0" style="6" hidden="1" customWidth="1"/>
    <col min="15626" max="15869" width="9.1796875" style="6"/>
    <col min="15870" max="15870" width="4.81640625" style="6" customWidth="1"/>
    <col min="15871" max="15871" width="5.453125" style="6" customWidth="1"/>
    <col min="15872" max="15872" width="55.08984375" style="6" customWidth="1"/>
    <col min="15873" max="15873" width="13.81640625" style="6" customWidth="1"/>
    <col min="15874" max="15874" width="14.26953125" style="6" customWidth="1"/>
    <col min="15875" max="15875" width="12.81640625" style="6" customWidth="1"/>
    <col min="15876" max="15876" width="13.453125" style="6" customWidth="1"/>
    <col min="15877" max="15877" width="13.7265625" style="6" customWidth="1"/>
    <col min="15878" max="15878" width="8.984375E-2" style="6" customWidth="1"/>
    <col min="15879" max="15881" width="0" style="6" hidden="1" customWidth="1"/>
    <col min="15882" max="16125" width="9.1796875" style="6"/>
    <col min="16126" max="16126" width="4.81640625" style="6" customWidth="1"/>
    <col min="16127" max="16127" width="5.453125" style="6" customWidth="1"/>
    <col min="16128" max="16128" width="55.08984375" style="6" customWidth="1"/>
    <col min="16129" max="16129" width="13.81640625" style="6" customWidth="1"/>
    <col min="16130" max="16130" width="14.26953125" style="6" customWidth="1"/>
    <col min="16131" max="16131" width="12.81640625" style="6" customWidth="1"/>
    <col min="16132" max="16132" width="13.453125" style="6" customWidth="1"/>
    <col min="16133" max="16133" width="13.7265625" style="6" customWidth="1"/>
    <col min="16134" max="16134" width="8.984375E-2" style="6" customWidth="1"/>
    <col min="16135" max="16137" width="0" style="6" hidden="1" customWidth="1"/>
    <col min="16138" max="16384" width="9.1796875" style="6"/>
  </cols>
  <sheetData>
    <row r="1" spans="1:7">
      <c r="A1" s="1" t="s">
        <v>0</v>
      </c>
      <c r="B1" s="2"/>
      <c r="C1" s="2"/>
      <c r="D1" s="3"/>
      <c r="E1" s="4"/>
    </row>
    <row r="2" spans="1:7" s="8" customFormat="1">
      <c r="A2" s="7" t="s">
        <v>1</v>
      </c>
      <c r="B2" s="4"/>
      <c r="C2" s="4"/>
      <c r="D2" s="3"/>
      <c r="E2" s="4"/>
    </row>
    <row r="3" spans="1:7" ht="21.75" customHeight="1">
      <c r="A3" s="9" t="s">
        <v>2</v>
      </c>
      <c r="B3" s="9"/>
      <c r="C3" s="9"/>
      <c r="D3" s="3"/>
      <c r="E3" s="4"/>
    </row>
    <row r="4" spans="1:7">
      <c r="A4" s="9"/>
      <c r="B4" s="9"/>
      <c r="C4" s="9"/>
      <c r="D4" s="3"/>
      <c r="E4" s="4"/>
    </row>
    <row r="5" spans="1:7">
      <c r="A5" s="363" t="s">
        <v>3</v>
      </c>
      <c r="B5" s="363"/>
      <c r="C5" s="363"/>
      <c r="D5" s="363"/>
      <c r="E5" s="363"/>
      <c r="F5" s="363"/>
      <c r="G5" s="363"/>
    </row>
    <row r="6" spans="1:7">
      <c r="A6" s="363" t="s">
        <v>1071</v>
      </c>
      <c r="B6" s="363"/>
      <c r="C6" s="363"/>
      <c r="D6" s="363"/>
      <c r="E6" s="363"/>
      <c r="F6" s="363"/>
      <c r="G6" s="363"/>
    </row>
    <row r="7" spans="1:7" ht="15" thickBot="1">
      <c r="A7" s="5"/>
      <c r="B7" s="5"/>
      <c r="C7" s="5"/>
      <c r="D7" s="5"/>
      <c r="E7" s="5" t="s">
        <v>1107</v>
      </c>
    </row>
    <row r="8" spans="1:7" ht="12.75" hidden="1" customHeight="1">
      <c r="A8" s="364"/>
      <c r="B8" s="364"/>
      <c r="C8" s="364"/>
      <c r="D8" s="5"/>
      <c r="E8" s="5"/>
    </row>
    <row r="9" spans="1:7" ht="12.75" hidden="1" customHeight="1">
      <c r="A9" s="364"/>
      <c r="B9" s="364"/>
      <c r="C9" s="364"/>
      <c r="D9" s="5"/>
      <c r="E9" s="5"/>
    </row>
    <row r="10" spans="1:7" ht="13.5" hidden="1" customHeight="1">
      <c r="A10" s="2" t="s">
        <v>5</v>
      </c>
      <c r="B10" s="2"/>
      <c r="C10" s="10"/>
      <c r="D10" s="3"/>
      <c r="E10" s="4"/>
    </row>
    <row r="11" spans="1:7" ht="15" hidden="1" thickBot="1">
      <c r="A11" s="10"/>
      <c r="B11" s="10"/>
      <c r="C11" s="10"/>
      <c r="D11" s="3"/>
      <c r="E11" s="4"/>
    </row>
    <row r="12" spans="1:7" ht="27.75" customHeight="1">
      <c r="A12" s="365" t="s">
        <v>6</v>
      </c>
      <c r="B12" s="366"/>
      <c r="C12" s="366"/>
      <c r="D12" s="369" t="s">
        <v>7</v>
      </c>
      <c r="E12" s="395" t="s">
        <v>8</v>
      </c>
    </row>
    <row r="13" spans="1:7" ht="15.65" customHeight="1" thickBot="1">
      <c r="A13" s="367"/>
      <c r="B13" s="368"/>
      <c r="C13" s="368"/>
      <c r="D13" s="370"/>
      <c r="E13" s="396">
        <v>2023</v>
      </c>
    </row>
    <row r="14" spans="1:7" ht="37.5" customHeight="1">
      <c r="A14" s="361" t="s">
        <v>9</v>
      </c>
      <c r="B14" s="362"/>
      <c r="C14" s="362"/>
      <c r="D14" s="11" t="s">
        <v>10</v>
      </c>
      <c r="E14" s="12">
        <f>E16+E121+E128+E144+E238+E313+E319</f>
        <v>1836961</v>
      </c>
    </row>
    <row r="15" spans="1:7" s="17" customFormat="1" ht="18" customHeight="1">
      <c r="A15" s="13" t="s">
        <v>11</v>
      </c>
      <c r="B15" s="14"/>
      <c r="C15" s="14"/>
      <c r="D15" s="15" t="s">
        <v>12</v>
      </c>
      <c r="E15" s="16">
        <f>E16-E46-E115+E121</f>
        <v>866393</v>
      </c>
    </row>
    <row r="16" spans="1:7" s="17" customFormat="1" ht="18" customHeight="1">
      <c r="A16" s="18" t="s">
        <v>13</v>
      </c>
      <c r="B16" s="19"/>
      <c r="C16" s="20"/>
      <c r="D16" s="21" t="s">
        <v>14</v>
      </c>
      <c r="E16" s="16">
        <f>E17+E67</f>
        <v>1000062</v>
      </c>
    </row>
    <row r="17" spans="1:5" s="17" customFormat="1" ht="18" customHeight="1">
      <c r="A17" s="13" t="s">
        <v>15</v>
      </c>
      <c r="B17" s="22"/>
      <c r="C17" s="22"/>
      <c r="D17" s="21" t="s">
        <v>16</v>
      </c>
      <c r="E17" s="16">
        <f>E18+E34+E45+E64</f>
        <v>914554</v>
      </c>
    </row>
    <row r="18" spans="1:5" s="17" customFormat="1" ht="24" customHeight="1">
      <c r="A18" s="307" t="s">
        <v>17</v>
      </c>
      <c r="B18" s="308"/>
      <c r="C18" s="308"/>
      <c r="D18" s="21" t="s">
        <v>18</v>
      </c>
      <c r="E18" s="16">
        <f>E19+E22+E31</f>
        <v>546802</v>
      </c>
    </row>
    <row r="19" spans="1:5" s="17" customFormat="1" ht="27.75" customHeight="1">
      <c r="A19" s="307" t="s">
        <v>19</v>
      </c>
      <c r="B19" s="308"/>
      <c r="C19" s="308"/>
      <c r="D19" s="23" t="s">
        <v>20</v>
      </c>
      <c r="E19" s="16">
        <f t="shared" ref="E19:E20" si="0">E20</f>
        <v>0</v>
      </c>
    </row>
    <row r="20" spans="1:5" s="17" customFormat="1" ht="13">
      <c r="A20" s="13" t="s">
        <v>21</v>
      </c>
      <c r="B20" s="23"/>
      <c r="C20" s="22"/>
      <c r="D20" s="24" t="s">
        <v>22</v>
      </c>
      <c r="E20" s="16">
        <f t="shared" si="0"/>
        <v>0</v>
      </c>
    </row>
    <row r="21" spans="1:5" s="17" customFormat="1" ht="18" customHeight="1">
      <c r="A21" s="13"/>
      <c r="B21" s="22" t="s">
        <v>23</v>
      </c>
      <c r="C21" s="23"/>
      <c r="D21" s="24" t="s">
        <v>24</v>
      </c>
      <c r="E21" s="16"/>
    </row>
    <row r="22" spans="1:5" s="17" customFormat="1" ht="28.5" customHeight="1">
      <c r="A22" s="323" t="s">
        <v>25</v>
      </c>
      <c r="B22" s="324"/>
      <c r="C22" s="324"/>
      <c r="D22" s="23" t="s">
        <v>26</v>
      </c>
      <c r="E22" s="16">
        <f>E23+E26</f>
        <v>546802</v>
      </c>
    </row>
    <row r="23" spans="1:5" s="17" customFormat="1" ht="18" customHeight="1">
      <c r="A23" s="13" t="s">
        <v>27</v>
      </c>
      <c r="B23" s="14"/>
      <c r="C23" s="22"/>
      <c r="D23" s="24" t="s">
        <v>28</v>
      </c>
      <c r="E23" s="16">
        <f>E24+E25</f>
        <v>4100</v>
      </c>
    </row>
    <row r="24" spans="1:5" s="17" customFormat="1" ht="18" customHeight="1">
      <c r="A24" s="13"/>
      <c r="B24" s="25" t="s">
        <v>29</v>
      </c>
      <c r="C24" s="22"/>
      <c r="D24" s="24" t="s">
        <v>30</v>
      </c>
      <c r="E24" s="16"/>
    </row>
    <row r="25" spans="1:5" s="17" customFormat="1" ht="26.25" customHeight="1">
      <c r="A25" s="26"/>
      <c r="B25" s="337" t="s">
        <v>31</v>
      </c>
      <c r="C25" s="337"/>
      <c r="D25" s="24" t="s">
        <v>32</v>
      </c>
      <c r="E25" s="16">
        <v>4100</v>
      </c>
    </row>
    <row r="26" spans="1:5" s="17" customFormat="1" ht="39.65" customHeight="1">
      <c r="A26" s="307" t="s">
        <v>33</v>
      </c>
      <c r="B26" s="308"/>
      <c r="C26" s="308"/>
      <c r="D26" s="24" t="s">
        <v>34</v>
      </c>
      <c r="E26" s="16">
        <f>E27+E28+E29+E30</f>
        <v>542702</v>
      </c>
    </row>
    <row r="27" spans="1:5" s="17" customFormat="1" ht="18" customHeight="1">
      <c r="A27" s="13"/>
      <c r="B27" s="22" t="s">
        <v>35</v>
      </c>
      <c r="C27" s="23"/>
      <c r="D27" s="24" t="s">
        <v>36</v>
      </c>
      <c r="E27" s="16">
        <v>542702</v>
      </c>
    </row>
    <row r="28" spans="1:5" s="17" customFormat="1" ht="24.75" customHeight="1">
      <c r="A28" s="13"/>
      <c r="B28" s="305" t="s">
        <v>37</v>
      </c>
      <c r="C28" s="305"/>
      <c r="D28" s="24" t="s">
        <v>38</v>
      </c>
      <c r="E28" s="16"/>
    </row>
    <row r="29" spans="1:5" s="17" customFormat="1" ht="24.75" customHeight="1">
      <c r="A29" s="13"/>
      <c r="B29" s="320" t="s">
        <v>39</v>
      </c>
      <c r="C29" s="311"/>
      <c r="D29" s="30" t="s">
        <v>40</v>
      </c>
      <c r="E29" s="16"/>
    </row>
    <row r="30" spans="1:5" s="17" customFormat="1" ht="24.75" customHeight="1">
      <c r="A30" s="13"/>
      <c r="B30" s="320" t="s">
        <v>41</v>
      </c>
      <c r="C30" s="311"/>
      <c r="D30" s="30" t="s">
        <v>42</v>
      </c>
      <c r="E30" s="16"/>
    </row>
    <row r="31" spans="1:5" s="17" customFormat="1" ht="28.4" customHeight="1">
      <c r="A31" s="307" t="s">
        <v>43</v>
      </c>
      <c r="B31" s="308"/>
      <c r="C31" s="308"/>
      <c r="D31" s="23" t="s">
        <v>44</v>
      </c>
      <c r="E31" s="16">
        <f t="shared" ref="E31:E32" si="1">E32</f>
        <v>0</v>
      </c>
    </row>
    <row r="32" spans="1:5" s="32" customFormat="1" ht="25.5" customHeight="1">
      <c r="A32" s="346" t="s">
        <v>45</v>
      </c>
      <c r="B32" s="347"/>
      <c r="C32" s="347"/>
      <c r="D32" s="31" t="s">
        <v>46</v>
      </c>
      <c r="E32" s="16">
        <f t="shared" si="1"/>
        <v>0</v>
      </c>
    </row>
    <row r="33" spans="1:5" s="17" customFormat="1" ht="18" customHeight="1">
      <c r="A33" s="13"/>
      <c r="B33" s="22" t="s">
        <v>47</v>
      </c>
      <c r="C33" s="23"/>
      <c r="D33" s="24" t="s">
        <v>48</v>
      </c>
      <c r="E33" s="16"/>
    </row>
    <row r="34" spans="1:5" s="17" customFormat="1" ht="18" customHeight="1">
      <c r="A34" s="13" t="s">
        <v>49</v>
      </c>
      <c r="B34" s="22"/>
      <c r="C34" s="27"/>
      <c r="D34" s="23" t="s">
        <v>50</v>
      </c>
      <c r="E34" s="16">
        <f>E35</f>
        <v>180690</v>
      </c>
    </row>
    <row r="35" spans="1:5" s="17" customFormat="1" ht="24.75" customHeight="1">
      <c r="A35" s="307" t="s">
        <v>51</v>
      </c>
      <c r="B35" s="308"/>
      <c r="C35" s="308"/>
      <c r="D35" s="21" t="s">
        <v>52</v>
      </c>
      <c r="E35" s="16">
        <f>E36+E39+E43+E44</f>
        <v>180690</v>
      </c>
    </row>
    <row r="36" spans="1:5" s="17" customFormat="1" ht="18" customHeight="1">
      <c r="A36" s="33"/>
      <c r="B36" s="22" t="s">
        <v>53</v>
      </c>
      <c r="C36" s="23"/>
      <c r="D36" s="21" t="s">
        <v>54</v>
      </c>
      <c r="E36" s="16">
        <f>E37+E38</f>
        <v>143500</v>
      </c>
    </row>
    <row r="37" spans="1:5" s="17" customFormat="1" ht="18" customHeight="1">
      <c r="A37" s="33"/>
      <c r="B37" s="22"/>
      <c r="C37" s="23" t="s">
        <v>55</v>
      </c>
      <c r="D37" s="21" t="s">
        <v>56</v>
      </c>
      <c r="E37" s="16">
        <v>49000</v>
      </c>
    </row>
    <row r="38" spans="1:5" s="17" customFormat="1" ht="18" customHeight="1">
      <c r="A38" s="33"/>
      <c r="B38" s="22"/>
      <c r="C38" s="23" t="s">
        <v>57</v>
      </c>
      <c r="D38" s="21" t="s">
        <v>58</v>
      </c>
      <c r="E38" s="16">
        <v>94500</v>
      </c>
    </row>
    <row r="39" spans="1:5" s="17" customFormat="1" ht="18" customHeight="1">
      <c r="A39" s="33"/>
      <c r="B39" s="22" t="s">
        <v>59</v>
      </c>
      <c r="C39" s="34"/>
      <c r="D39" s="21" t="s">
        <v>60</v>
      </c>
      <c r="E39" s="16">
        <f>E40+E41+E42</f>
        <v>29490</v>
      </c>
    </row>
    <row r="40" spans="1:5" s="17" customFormat="1" ht="18" customHeight="1">
      <c r="A40" s="33"/>
      <c r="B40" s="22"/>
      <c r="C40" s="23" t="s">
        <v>61</v>
      </c>
      <c r="D40" s="21" t="s">
        <v>62</v>
      </c>
      <c r="E40" s="16">
        <v>10500</v>
      </c>
    </row>
    <row r="41" spans="1:5" s="17" customFormat="1" ht="18" customHeight="1">
      <c r="A41" s="33"/>
      <c r="B41" s="22"/>
      <c r="C41" s="23" t="s">
        <v>63</v>
      </c>
      <c r="D41" s="21" t="s">
        <v>64</v>
      </c>
      <c r="E41" s="16">
        <v>18500</v>
      </c>
    </row>
    <row r="42" spans="1:5" s="17" customFormat="1" ht="29.5" customHeight="1">
      <c r="A42" s="33"/>
      <c r="B42" s="22"/>
      <c r="C42" s="35" t="s">
        <v>65</v>
      </c>
      <c r="D42" s="21" t="s">
        <v>66</v>
      </c>
      <c r="E42" s="16">
        <v>490</v>
      </c>
    </row>
    <row r="43" spans="1:5" s="17" customFormat="1" ht="18" customHeight="1">
      <c r="A43" s="33"/>
      <c r="B43" s="22" t="s">
        <v>67</v>
      </c>
      <c r="C43" s="23"/>
      <c r="D43" s="21" t="s">
        <v>68</v>
      </c>
      <c r="E43" s="16">
        <v>7700</v>
      </c>
    </row>
    <row r="44" spans="1:5" s="17" customFormat="1" ht="18" customHeight="1">
      <c r="A44" s="33"/>
      <c r="B44" s="22" t="s">
        <v>69</v>
      </c>
      <c r="C44" s="23"/>
      <c r="D44" s="21" t="s">
        <v>70</v>
      </c>
      <c r="E44" s="16"/>
    </row>
    <row r="45" spans="1:5" s="17" customFormat="1" ht="27.65" customHeight="1">
      <c r="A45" s="307" t="s">
        <v>71</v>
      </c>
      <c r="B45" s="308"/>
      <c r="C45" s="308"/>
      <c r="D45" s="23" t="s">
        <v>72</v>
      </c>
      <c r="E45" s="16">
        <f>E46+E52+E55+E58</f>
        <v>185972</v>
      </c>
    </row>
    <row r="46" spans="1:5" s="17" customFormat="1" ht="41.5" customHeight="1">
      <c r="A46" s="323" t="s">
        <v>73</v>
      </c>
      <c r="B46" s="324"/>
      <c r="C46" s="324"/>
      <c r="D46" s="21" t="s">
        <v>74</v>
      </c>
      <c r="E46" s="16">
        <f>E47+E48+E49+E50+E51</f>
        <v>133669</v>
      </c>
    </row>
    <row r="47" spans="1:5" s="17" customFormat="1" ht="25.5" customHeight="1">
      <c r="A47" s="33"/>
      <c r="B47" s="343" t="s">
        <v>75</v>
      </c>
      <c r="C47" s="343"/>
      <c r="D47" s="21" t="s">
        <v>76</v>
      </c>
      <c r="E47" s="16"/>
    </row>
    <row r="48" spans="1:5" s="17" customFormat="1" ht="39.75" customHeight="1">
      <c r="A48" s="33"/>
      <c r="B48" s="343" t="s">
        <v>77</v>
      </c>
      <c r="C48" s="343"/>
      <c r="D48" s="21" t="s">
        <v>78</v>
      </c>
      <c r="E48" s="16">
        <v>106512</v>
      </c>
    </row>
    <row r="49" spans="1:5" s="40" customFormat="1" ht="19.399999999999999" customHeight="1">
      <c r="A49" s="37"/>
      <c r="B49" s="38" t="s">
        <v>79</v>
      </c>
      <c r="C49" s="38"/>
      <c r="D49" s="39" t="s">
        <v>80</v>
      </c>
      <c r="E49" s="16"/>
    </row>
    <row r="50" spans="1:5" s="17" customFormat="1" ht="26.25" customHeight="1">
      <c r="A50" s="33"/>
      <c r="B50" s="360" t="s">
        <v>81</v>
      </c>
      <c r="C50" s="360"/>
      <c r="D50" s="21" t="s">
        <v>82</v>
      </c>
      <c r="E50" s="16">
        <f>4499+125</f>
        <v>4624</v>
      </c>
    </row>
    <row r="51" spans="1:5" s="17" customFormat="1" ht="26.25" customHeight="1">
      <c r="A51" s="33"/>
      <c r="B51" s="344" t="s">
        <v>83</v>
      </c>
      <c r="C51" s="345"/>
      <c r="D51" s="41" t="s">
        <v>84</v>
      </c>
      <c r="E51" s="16">
        <v>22533</v>
      </c>
    </row>
    <row r="52" spans="1:5" ht="18" customHeight="1">
      <c r="A52" s="13" t="s">
        <v>85</v>
      </c>
      <c r="B52" s="42"/>
      <c r="C52" s="43"/>
      <c r="D52" s="44" t="s">
        <v>86</v>
      </c>
      <c r="E52" s="16">
        <f>E53+E54</f>
        <v>0</v>
      </c>
    </row>
    <row r="53" spans="1:5" ht="18" customHeight="1">
      <c r="A53" s="46"/>
      <c r="B53" s="47" t="s">
        <v>87</v>
      </c>
      <c r="C53" s="42"/>
      <c r="D53" s="48" t="s">
        <v>88</v>
      </c>
      <c r="E53" s="16"/>
    </row>
    <row r="54" spans="1:5" s="40" customFormat="1" ht="18" customHeight="1">
      <c r="A54" s="49"/>
      <c r="B54" s="50" t="s">
        <v>89</v>
      </c>
      <c r="C54" s="51"/>
      <c r="D54" s="52" t="s">
        <v>90</v>
      </c>
      <c r="E54" s="16"/>
    </row>
    <row r="55" spans="1:5" s="17" customFormat="1" ht="18" customHeight="1">
      <c r="A55" s="33" t="s">
        <v>91</v>
      </c>
      <c r="B55" s="23"/>
      <c r="C55" s="27"/>
      <c r="D55" s="24" t="s">
        <v>92</v>
      </c>
      <c r="E55" s="16">
        <f>E56+E57</f>
        <v>800</v>
      </c>
    </row>
    <row r="56" spans="1:5" s="17" customFormat="1" ht="18" customHeight="1">
      <c r="A56" s="33"/>
      <c r="B56" s="22" t="s">
        <v>93</v>
      </c>
      <c r="C56" s="23"/>
      <c r="D56" s="24" t="s">
        <v>94</v>
      </c>
      <c r="E56" s="16">
        <v>800</v>
      </c>
    </row>
    <row r="57" spans="1:5" s="17" customFormat="1" ht="18" customHeight="1">
      <c r="A57" s="33"/>
      <c r="B57" s="53" t="s">
        <v>95</v>
      </c>
      <c r="C57" s="23"/>
      <c r="D57" s="24" t="s">
        <v>96</v>
      </c>
      <c r="E57" s="16"/>
    </row>
    <row r="58" spans="1:5" s="17" customFormat="1" ht="32.15" customHeight="1">
      <c r="A58" s="323" t="s">
        <v>97</v>
      </c>
      <c r="B58" s="324"/>
      <c r="C58" s="324"/>
      <c r="D58" s="24" t="s">
        <v>98</v>
      </c>
      <c r="E58" s="16">
        <f>E59+E62+E63</f>
        <v>51503</v>
      </c>
    </row>
    <row r="59" spans="1:5" s="17" customFormat="1" ht="18" customHeight="1">
      <c r="A59" s="33"/>
      <c r="B59" s="22" t="s">
        <v>99</v>
      </c>
      <c r="C59" s="34"/>
      <c r="D59" s="24" t="s">
        <v>100</v>
      </c>
      <c r="E59" s="16">
        <f>E60+E61</f>
        <v>41500</v>
      </c>
    </row>
    <row r="60" spans="1:5" s="17" customFormat="1" ht="18" customHeight="1">
      <c r="A60" s="33"/>
      <c r="B60" s="54"/>
      <c r="C60" s="23" t="s">
        <v>101</v>
      </c>
      <c r="D60" s="24" t="s">
        <v>102</v>
      </c>
      <c r="E60" s="16">
        <v>26500</v>
      </c>
    </row>
    <row r="61" spans="1:5" s="17" customFormat="1" ht="18" customHeight="1">
      <c r="A61" s="33"/>
      <c r="B61" s="54"/>
      <c r="C61" s="23" t="s">
        <v>103</v>
      </c>
      <c r="D61" s="24" t="s">
        <v>104</v>
      </c>
      <c r="E61" s="16">
        <v>15000</v>
      </c>
    </row>
    <row r="62" spans="1:5" s="17" customFormat="1" ht="18" customHeight="1">
      <c r="A62" s="33"/>
      <c r="B62" s="22" t="s">
        <v>105</v>
      </c>
      <c r="C62" s="23"/>
      <c r="D62" s="24" t="s">
        <v>106</v>
      </c>
      <c r="E62" s="16"/>
    </row>
    <row r="63" spans="1:5" s="17" customFormat="1" ht="24.75" customHeight="1">
      <c r="A63" s="33"/>
      <c r="B63" s="305" t="s">
        <v>107</v>
      </c>
      <c r="C63" s="305"/>
      <c r="D63" s="24" t="s">
        <v>108</v>
      </c>
      <c r="E63" s="16">
        <f>3268+385+150+6200</f>
        <v>10003</v>
      </c>
    </row>
    <row r="64" spans="1:5" s="17" customFormat="1" ht="18" customHeight="1">
      <c r="A64" s="33" t="s">
        <v>109</v>
      </c>
      <c r="B64" s="53"/>
      <c r="C64" s="27"/>
      <c r="D64" s="23" t="s">
        <v>110</v>
      </c>
      <c r="E64" s="16">
        <f t="shared" ref="E64:E65" si="2">E65</f>
        <v>1090</v>
      </c>
    </row>
    <row r="65" spans="1:5" s="17" customFormat="1" ht="18" customHeight="1">
      <c r="A65" s="33" t="s">
        <v>111</v>
      </c>
      <c r="B65" s="23"/>
      <c r="C65" s="27"/>
      <c r="D65" s="24" t="s">
        <v>112</v>
      </c>
      <c r="E65" s="16">
        <f t="shared" si="2"/>
        <v>1090</v>
      </c>
    </row>
    <row r="66" spans="1:5" s="17" customFormat="1" ht="18" customHeight="1">
      <c r="A66" s="33"/>
      <c r="B66" s="53" t="s">
        <v>113</v>
      </c>
      <c r="C66" s="23"/>
      <c r="D66" s="24" t="s">
        <v>114</v>
      </c>
      <c r="E66" s="16">
        <v>1090</v>
      </c>
    </row>
    <row r="67" spans="1:5" s="17" customFormat="1" ht="18" customHeight="1">
      <c r="A67" s="13" t="s">
        <v>115</v>
      </c>
      <c r="B67" s="55"/>
      <c r="C67" s="22"/>
      <c r="D67" s="24" t="s">
        <v>116</v>
      </c>
      <c r="E67" s="16">
        <f>E68+E80</f>
        <v>85508</v>
      </c>
    </row>
    <row r="68" spans="1:5" s="17" customFormat="1" ht="18" customHeight="1">
      <c r="A68" s="13" t="s">
        <v>117</v>
      </c>
      <c r="B68" s="22"/>
      <c r="C68" s="27"/>
      <c r="D68" s="23" t="s">
        <v>118</v>
      </c>
      <c r="E68" s="16">
        <f>E69+E78</f>
        <v>15492</v>
      </c>
    </row>
    <row r="69" spans="1:5" s="17" customFormat="1" ht="18" customHeight="1">
      <c r="A69" s="13" t="s">
        <v>119</v>
      </c>
      <c r="B69" s="23"/>
      <c r="C69" s="27"/>
      <c r="D69" s="24" t="s">
        <v>120</v>
      </c>
      <c r="E69" s="16">
        <f>E70+E71+E74+E77</f>
        <v>15492</v>
      </c>
    </row>
    <row r="70" spans="1:5" s="17" customFormat="1" ht="18" customHeight="1">
      <c r="A70" s="33"/>
      <c r="B70" s="22" t="s">
        <v>121</v>
      </c>
      <c r="C70" s="34"/>
      <c r="D70" s="24" t="s">
        <v>122</v>
      </c>
      <c r="E70" s="16"/>
    </row>
    <row r="71" spans="1:5" s="17" customFormat="1" ht="18" customHeight="1">
      <c r="A71" s="33"/>
      <c r="B71" s="22" t="s">
        <v>123</v>
      </c>
      <c r="C71" s="23"/>
      <c r="D71" s="24" t="s">
        <v>124</v>
      </c>
      <c r="E71" s="16">
        <f>E72+E73</f>
        <v>15492</v>
      </c>
    </row>
    <row r="72" spans="1:5" s="17" customFormat="1" ht="18" customHeight="1">
      <c r="A72" s="33"/>
      <c r="B72" s="22"/>
      <c r="C72" s="23" t="s">
        <v>125</v>
      </c>
      <c r="D72" s="24" t="s">
        <v>126</v>
      </c>
      <c r="E72" s="16"/>
    </row>
    <row r="73" spans="1:5" s="17" customFormat="1" ht="18" customHeight="1">
      <c r="A73" s="33"/>
      <c r="B73" s="22"/>
      <c r="C73" s="23" t="s">
        <v>127</v>
      </c>
      <c r="D73" s="24" t="s">
        <v>128</v>
      </c>
      <c r="E73" s="16">
        <f>15492</f>
        <v>15492</v>
      </c>
    </row>
    <row r="74" spans="1:5" s="17" customFormat="1" ht="18" customHeight="1">
      <c r="A74" s="13"/>
      <c r="B74" s="22" t="s">
        <v>129</v>
      </c>
      <c r="C74" s="23"/>
      <c r="D74" s="24" t="s">
        <v>130</v>
      </c>
      <c r="E74" s="16">
        <f>E75+E76</f>
        <v>0</v>
      </c>
    </row>
    <row r="75" spans="1:5" s="17" customFormat="1" ht="18" customHeight="1">
      <c r="A75" s="13"/>
      <c r="B75" s="22"/>
      <c r="C75" s="23" t="s">
        <v>131</v>
      </c>
      <c r="D75" s="24" t="s">
        <v>132</v>
      </c>
      <c r="E75" s="16"/>
    </row>
    <row r="76" spans="1:5" s="17" customFormat="1" ht="28.5" customHeight="1">
      <c r="A76" s="13"/>
      <c r="B76" s="22"/>
      <c r="C76" s="35" t="s">
        <v>133</v>
      </c>
      <c r="D76" s="24" t="s">
        <v>134</v>
      </c>
      <c r="E76" s="16"/>
    </row>
    <row r="77" spans="1:5" s="17" customFormat="1" ht="18" customHeight="1">
      <c r="A77" s="13"/>
      <c r="B77" s="22" t="s">
        <v>135</v>
      </c>
      <c r="C77" s="23"/>
      <c r="D77" s="24" t="s">
        <v>136</v>
      </c>
      <c r="E77" s="16"/>
    </row>
    <row r="78" spans="1:5" s="17" customFormat="1" ht="18" customHeight="1">
      <c r="A78" s="13" t="s">
        <v>137</v>
      </c>
      <c r="B78" s="23"/>
      <c r="C78" s="22"/>
      <c r="D78" s="24" t="s">
        <v>138</v>
      </c>
      <c r="E78" s="16">
        <f>E79</f>
        <v>0</v>
      </c>
    </row>
    <row r="79" spans="1:5" s="17" customFormat="1" ht="18" customHeight="1">
      <c r="A79" s="13"/>
      <c r="B79" s="22" t="s">
        <v>139</v>
      </c>
      <c r="C79" s="23"/>
      <c r="D79" s="24" t="s">
        <v>140</v>
      </c>
      <c r="E79" s="16"/>
    </row>
    <row r="80" spans="1:5" s="17" customFormat="1" ht="36" customHeight="1">
      <c r="A80" s="307" t="s">
        <v>141</v>
      </c>
      <c r="B80" s="308"/>
      <c r="C80" s="308"/>
      <c r="D80" s="24" t="s">
        <v>142</v>
      </c>
      <c r="E80" s="16">
        <f>E81+E92+E95+E102+E115</f>
        <v>70016</v>
      </c>
    </row>
    <row r="81" spans="1:5" s="17" customFormat="1" ht="49.4" customHeight="1">
      <c r="A81" s="323" t="s">
        <v>143</v>
      </c>
      <c r="B81" s="324"/>
      <c r="C81" s="324"/>
      <c r="D81" s="21" t="s">
        <v>144</v>
      </c>
      <c r="E81" s="16">
        <f>E82+E83+E84+E85+E86+E87+E88+E89+E90+E91</f>
        <v>3595</v>
      </c>
    </row>
    <row r="82" spans="1:5" s="17" customFormat="1" ht="18" customHeight="1">
      <c r="A82" s="33"/>
      <c r="B82" s="22" t="s">
        <v>145</v>
      </c>
      <c r="C82" s="23"/>
      <c r="D82" s="21" t="s">
        <v>146</v>
      </c>
      <c r="E82" s="16">
        <v>85</v>
      </c>
    </row>
    <row r="83" spans="1:5" s="17" customFormat="1" ht="30.65" customHeight="1">
      <c r="A83" s="33"/>
      <c r="B83" s="338" t="s">
        <v>147</v>
      </c>
      <c r="C83" s="292"/>
      <c r="D83" s="21" t="s">
        <v>148</v>
      </c>
      <c r="E83" s="16"/>
    </row>
    <row r="84" spans="1:5" s="17" customFormat="1" ht="18" customHeight="1">
      <c r="A84" s="33"/>
      <c r="B84" s="22" t="s">
        <v>149</v>
      </c>
      <c r="C84" s="23"/>
      <c r="D84" s="21" t="s">
        <v>150</v>
      </c>
      <c r="E84" s="16">
        <v>2900</v>
      </c>
    </row>
    <row r="85" spans="1:5" s="17" customFormat="1" ht="18" customHeight="1">
      <c r="A85" s="33"/>
      <c r="B85" s="22" t="s">
        <v>151</v>
      </c>
      <c r="C85" s="23"/>
      <c r="D85" s="21" t="s">
        <v>152</v>
      </c>
      <c r="E85" s="16"/>
    </row>
    <row r="86" spans="1:5" s="17" customFormat="1" ht="18" customHeight="1">
      <c r="A86" s="57"/>
      <c r="B86" s="22" t="s">
        <v>153</v>
      </c>
      <c r="C86" s="23"/>
      <c r="D86" s="21" t="s">
        <v>154</v>
      </c>
      <c r="E86" s="16"/>
    </row>
    <row r="87" spans="1:5" s="17" customFormat="1" ht="18" customHeight="1">
      <c r="A87" s="57"/>
      <c r="B87" s="58" t="s">
        <v>155</v>
      </c>
      <c r="C87" s="59"/>
      <c r="D87" s="60" t="s">
        <v>156</v>
      </c>
      <c r="E87" s="16"/>
    </row>
    <row r="88" spans="1:5" s="17" customFormat="1" ht="24.75" customHeight="1">
      <c r="A88" s="61"/>
      <c r="B88" s="337" t="s">
        <v>157</v>
      </c>
      <c r="C88" s="337"/>
      <c r="D88" s="21" t="s">
        <v>158</v>
      </c>
      <c r="E88" s="16"/>
    </row>
    <row r="89" spans="1:5" s="17" customFormat="1" ht="18" customHeight="1">
      <c r="A89" s="61"/>
      <c r="B89" s="22" t="s">
        <v>159</v>
      </c>
      <c r="C89" s="23"/>
      <c r="D89" s="21" t="s">
        <v>160</v>
      </c>
      <c r="E89" s="16">
        <v>610</v>
      </c>
    </row>
    <row r="90" spans="1:5" s="17" customFormat="1" ht="18" customHeight="1">
      <c r="A90" s="61"/>
      <c r="B90" s="22" t="s">
        <v>161</v>
      </c>
      <c r="C90" s="23"/>
      <c r="D90" s="62" t="s">
        <v>162</v>
      </c>
      <c r="E90" s="16"/>
    </row>
    <row r="91" spans="1:5" s="17" customFormat="1" ht="18" customHeight="1">
      <c r="A91" s="57"/>
      <c r="B91" s="22" t="s">
        <v>163</v>
      </c>
      <c r="C91" s="23"/>
      <c r="D91" s="21" t="s">
        <v>164</v>
      </c>
      <c r="E91" s="16"/>
    </row>
    <row r="92" spans="1:5" s="17" customFormat="1" ht="23.25" customHeight="1">
      <c r="A92" s="341" t="s">
        <v>165</v>
      </c>
      <c r="B92" s="342"/>
      <c r="C92" s="342"/>
      <c r="D92" s="21" t="s">
        <v>166</v>
      </c>
      <c r="E92" s="16">
        <f>E93+E94</f>
        <v>20077</v>
      </c>
    </row>
    <row r="93" spans="1:5" s="17" customFormat="1" ht="18" customHeight="1">
      <c r="A93" s="33"/>
      <c r="B93" s="53" t="s">
        <v>167</v>
      </c>
      <c r="C93" s="23"/>
      <c r="D93" s="21" t="s">
        <v>168</v>
      </c>
      <c r="E93" s="16"/>
    </row>
    <row r="94" spans="1:5" s="17" customFormat="1" ht="18" customHeight="1">
      <c r="A94" s="57"/>
      <c r="B94" s="22" t="s">
        <v>169</v>
      </c>
      <c r="C94" s="23"/>
      <c r="D94" s="21" t="s">
        <v>170</v>
      </c>
      <c r="E94" s="16">
        <f>2600+4480+431+10000+1800+766</f>
        <v>20077</v>
      </c>
    </row>
    <row r="95" spans="1:5" s="17" customFormat="1" ht="18" customHeight="1">
      <c r="A95" s="33" t="s">
        <v>171</v>
      </c>
      <c r="B95" s="23"/>
      <c r="C95" s="22"/>
      <c r="D95" s="21" t="s">
        <v>172</v>
      </c>
      <c r="E95" s="16">
        <f>E96+E98+E99+E101</f>
        <v>10300</v>
      </c>
    </row>
    <row r="96" spans="1:5" s="17" customFormat="1" ht="23.15" customHeight="1">
      <c r="A96" s="33"/>
      <c r="B96" s="337" t="s">
        <v>173</v>
      </c>
      <c r="C96" s="337"/>
      <c r="D96" s="21" t="s">
        <v>174</v>
      </c>
      <c r="E96" s="16">
        <f>E97</f>
        <v>10300</v>
      </c>
    </row>
    <row r="97" spans="1:5" s="17" customFormat="1" ht="26.15" customHeight="1">
      <c r="A97" s="33"/>
      <c r="B97" s="22"/>
      <c r="C97" s="35" t="s">
        <v>175</v>
      </c>
      <c r="D97" s="21" t="s">
        <v>176</v>
      </c>
      <c r="E97" s="16">
        <v>10300</v>
      </c>
    </row>
    <row r="98" spans="1:5" s="17" customFormat="1" ht="27" customHeight="1">
      <c r="A98" s="33"/>
      <c r="B98" s="305" t="s">
        <v>177</v>
      </c>
      <c r="C98" s="305"/>
      <c r="D98" s="21" t="s">
        <v>178</v>
      </c>
      <c r="E98" s="16"/>
    </row>
    <row r="99" spans="1:5" s="17" customFormat="1" ht="36" customHeight="1">
      <c r="A99" s="33"/>
      <c r="B99" s="305" t="s">
        <v>179</v>
      </c>
      <c r="C99" s="305"/>
      <c r="D99" s="21" t="s">
        <v>180</v>
      </c>
      <c r="E99" s="16">
        <f>E100</f>
        <v>0</v>
      </c>
    </row>
    <row r="100" spans="1:5" s="17" customFormat="1" ht="33.65" customHeight="1">
      <c r="A100" s="33"/>
      <c r="B100" s="22"/>
      <c r="C100" s="35" t="s">
        <v>181</v>
      </c>
      <c r="D100" s="21" t="s">
        <v>182</v>
      </c>
      <c r="E100" s="16"/>
    </row>
    <row r="101" spans="1:5" s="17" customFormat="1" ht="18" customHeight="1">
      <c r="A101" s="33"/>
      <c r="B101" s="22" t="s">
        <v>183</v>
      </c>
      <c r="C101" s="23"/>
      <c r="D101" s="21" t="s">
        <v>184</v>
      </c>
      <c r="E101" s="16"/>
    </row>
    <row r="102" spans="1:5" s="17" customFormat="1" ht="36.75" customHeight="1">
      <c r="A102" s="326" t="s">
        <v>185</v>
      </c>
      <c r="B102" s="327"/>
      <c r="C102" s="327"/>
      <c r="D102" s="21" t="s">
        <v>186</v>
      </c>
      <c r="E102" s="16">
        <f>E103+E105+E106+E107+E108+E109+E110+E111+E112+E113+E114</f>
        <v>36044</v>
      </c>
    </row>
    <row r="103" spans="1:5" s="17" customFormat="1" ht="18" customHeight="1">
      <c r="A103" s="33"/>
      <c r="B103" s="23" t="s">
        <v>187</v>
      </c>
      <c r="C103" s="22"/>
      <c r="D103" s="21" t="s">
        <v>188</v>
      </c>
      <c r="E103" s="16">
        <f>E104</f>
        <v>0</v>
      </c>
    </row>
    <row r="104" spans="1:5" s="17" customFormat="1" ht="18" customHeight="1">
      <c r="A104" s="33"/>
      <c r="B104" s="23"/>
      <c r="C104" s="22" t="s">
        <v>189</v>
      </c>
      <c r="D104" s="21" t="s">
        <v>190</v>
      </c>
      <c r="E104" s="16"/>
    </row>
    <row r="105" spans="1:5" s="17" customFormat="1" ht="18" customHeight="1">
      <c r="A105" s="33"/>
      <c r="B105" s="22" t="s">
        <v>191</v>
      </c>
      <c r="C105" s="23"/>
      <c r="D105" s="21" t="s">
        <v>192</v>
      </c>
      <c r="E105" s="16">
        <v>7000</v>
      </c>
    </row>
    <row r="106" spans="1:5" s="17" customFormat="1" ht="18" customHeight="1">
      <c r="A106" s="63"/>
      <c r="B106" s="329" t="s">
        <v>193</v>
      </c>
      <c r="C106" s="329"/>
      <c r="D106" s="64" t="s">
        <v>194</v>
      </c>
      <c r="E106" s="16">
        <v>29044</v>
      </c>
    </row>
    <row r="107" spans="1:5" s="17" customFormat="1" ht="18" customHeight="1">
      <c r="A107" s="63"/>
      <c r="B107" s="329" t="s">
        <v>195</v>
      </c>
      <c r="C107" s="329"/>
      <c r="D107" s="64" t="s">
        <v>196</v>
      </c>
      <c r="E107" s="16"/>
    </row>
    <row r="108" spans="1:5" s="17" customFormat="1" ht="18" customHeight="1">
      <c r="A108" s="33"/>
      <c r="B108" s="329" t="s">
        <v>197</v>
      </c>
      <c r="C108" s="329"/>
      <c r="D108" s="65" t="s">
        <v>198</v>
      </c>
      <c r="E108" s="16"/>
    </row>
    <row r="109" spans="1:5" s="17" customFormat="1" ht="27.75" customHeight="1">
      <c r="A109" s="33"/>
      <c r="B109" s="330" t="s">
        <v>199</v>
      </c>
      <c r="C109" s="330"/>
      <c r="D109" s="65" t="s">
        <v>200</v>
      </c>
      <c r="E109" s="16"/>
    </row>
    <row r="110" spans="1:5" s="17" customFormat="1" ht="18" customHeight="1">
      <c r="A110" s="33"/>
      <c r="B110" s="330" t="s">
        <v>201</v>
      </c>
      <c r="C110" s="330"/>
      <c r="D110" s="65" t="s">
        <v>202</v>
      </c>
      <c r="E110" s="16"/>
    </row>
    <row r="111" spans="1:5" s="17" customFormat="1" ht="18" customHeight="1">
      <c r="A111" s="33"/>
      <c r="B111" s="330" t="s">
        <v>203</v>
      </c>
      <c r="C111" s="330"/>
      <c r="D111" s="65" t="s">
        <v>204</v>
      </c>
      <c r="E111" s="16"/>
    </row>
    <row r="112" spans="1:5" s="17" customFormat="1" ht="18" customHeight="1">
      <c r="A112" s="33"/>
      <c r="B112" s="331" t="s">
        <v>205</v>
      </c>
      <c r="C112" s="332"/>
      <c r="D112" s="65" t="s">
        <v>206</v>
      </c>
      <c r="E112" s="16"/>
    </row>
    <row r="113" spans="1:5" s="17" customFormat="1" ht="26.5" customHeight="1">
      <c r="A113" s="33"/>
      <c r="B113" s="66"/>
      <c r="C113" s="67" t="s">
        <v>207</v>
      </c>
      <c r="D113" s="65" t="s">
        <v>208</v>
      </c>
      <c r="E113" s="16"/>
    </row>
    <row r="114" spans="1:5" s="17" customFormat="1" ht="18" customHeight="1">
      <c r="A114" s="33"/>
      <c r="B114" s="22" t="s">
        <v>209</v>
      </c>
      <c r="C114" s="23"/>
      <c r="D114" s="21" t="s">
        <v>210</v>
      </c>
      <c r="E114" s="16"/>
    </row>
    <row r="115" spans="1:5" s="17" customFormat="1" ht="27" customHeight="1">
      <c r="A115" s="341" t="s">
        <v>211</v>
      </c>
      <c r="B115" s="342"/>
      <c r="C115" s="342"/>
      <c r="D115" s="21" t="s">
        <v>212</v>
      </c>
      <c r="E115" s="16">
        <f>E116+E117+E118+E119+E120</f>
        <v>0</v>
      </c>
    </row>
    <row r="116" spans="1:5" s="17" customFormat="1" ht="18" customHeight="1">
      <c r="A116" s="33"/>
      <c r="B116" s="22" t="s">
        <v>213</v>
      </c>
      <c r="C116" s="23"/>
      <c r="D116" s="21" t="s">
        <v>214</v>
      </c>
      <c r="E116" s="16"/>
    </row>
    <row r="117" spans="1:5" s="17" customFormat="1" ht="28.5" customHeight="1">
      <c r="A117" s="356" t="s">
        <v>215</v>
      </c>
      <c r="B117" s="357"/>
      <c r="C117" s="357"/>
      <c r="D117" s="21" t="s">
        <v>216</v>
      </c>
      <c r="E117" s="16">
        <f>E460</f>
        <v>-76031</v>
      </c>
    </row>
    <row r="118" spans="1:5" s="17" customFormat="1" ht="18" customHeight="1">
      <c r="A118" s="68" t="s">
        <v>217</v>
      </c>
      <c r="B118" s="28"/>
      <c r="C118" s="22"/>
      <c r="D118" s="21" t="s">
        <v>218</v>
      </c>
      <c r="E118" s="16">
        <f>E523</f>
        <v>76031</v>
      </c>
    </row>
    <row r="119" spans="1:5" s="17" customFormat="1" ht="18" customHeight="1">
      <c r="A119" s="68"/>
      <c r="B119" s="305" t="s">
        <v>219</v>
      </c>
      <c r="C119" s="305"/>
      <c r="D119" s="21" t="s">
        <v>220</v>
      </c>
      <c r="E119" s="16"/>
    </row>
    <row r="120" spans="1:5" s="17" customFormat="1" ht="18" customHeight="1">
      <c r="A120" s="33"/>
      <c r="B120" s="22" t="s">
        <v>221</v>
      </c>
      <c r="C120" s="23"/>
      <c r="D120" s="21" t="s">
        <v>222</v>
      </c>
      <c r="E120" s="16"/>
    </row>
    <row r="121" spans="1:5" s="17" customFormat="1" ht="18" customHeight="1">
      <c r="A121" s="33" t="s">
        <v>223</v>
      </c>
      <c r="B121" s="53"/>
      <c r="C121" s="69"/>
      <c r="D121" s="21" t="s">
        <v>224</v>
      </c>
      <c r="E121" s="16">
        <f>E122</f>
        <v>0</v>
      </c>
    </row>
    <row r="122" spans="1:5" s="17" customFormat="1" ht="26.25" customHeight="1">
      <c r="A122" s="358" t="s">
        <v>225</v>
      </c>
      <c r="B122" s="359"/>
      <c r="C122" s="359"/>
      <c r="D122" s="70" t="s">
        <v>226</v>
      </c>
      <c r="E122" s="16">
        <f>E123+E124+E125+E126+E127</f>
        <v>0</v>
      </c>
    </row>
    <row r="123" spans="1:5" s="17" customFormat="1" ht="18" customHeight="1">
      <c r="A123" s="33"/>
      <c r="B123" s="22" t="s">
        <v>227</v>
      </c>
      <c r="C123" s="23"/>
      <c r="D123" s="21" t="s">
        <v>228</v>
      </c>
      <c r="E123" s="16"/>
    </row>
    <row r="124" spans="1:5" s="17" customFormat="1" ht="18" customHeight="1">
      <c r="A124" s="33"/>
      <c r="B124" s="22" t="s">
        <v>229</v>
      </c>
      <c r="C124" s="23"/>
      <c r="D124" s="21" t="s">
        <v>230</v>
      </c>
      <c r="E124" s="16"/>
    </row>
    <row r="125" spans="1:5" s="17" customFormat="1" ht="18" customHeight="1">
      <c r="A125" s="33"/>
      <c r="B125" s="22" t="s">
        <v>231</v>
      </c>
      <c r="C125" s="23"/>
      <c r="D125" s="21" t="s">
        <v>232</v>
      </c>
      <c r="E125" s="16"/>
    </row>
    <row r="126" spans="1:5" s="17" customFormat="1" ht="29.15" customHeight="1">
      <c r="A126" s="33"/>
      <c r="B126" s="305" t="s">
        <v>233</v>
      </c>
      <c r="C126" s="305"/>
      <c r="D126" s="21" t="s">
        <v>234</v>
      </c>
      <c r="E126" s="16"/>
    </row>
    <row r="127" spans="1:5" s="17" customFormat="1" ht="18" customHeight="1">
      <c r="A127" s="33"/>
      <c r="B127" s="22" t="s">
        <v>235</v>
      </c>
      <c r="C127" s="22"/>
      <c r="D127" s="21" t="s">
        <v>236</v>
      </c>
      <c r="E127" s="16"/>
    </row>
    <row r="128" spans="1:5" s="17" customFormat="1" ht="18" customHeight="1">
      <c r="A128" s="33" t="s">
        <v>237</v>
      </c>
      <c r="B128" s="53"/>
      <c r="C128" s="69"/>
      <c r="D128" s="21" t="s">
        <v>238</v>
      </c>
      <c r="E128" s="16">
        <f>E129+E139</f>
        <v>100000</v>
      </c>
    </row>
    <row r="129" spans="1:5" s="17" customFormat="1" ht="39" customHeight="1">
      <c r="A129" s="326" t="s">
        <v>239</v>
      </c>
      <c r="B129" s="327"/>
      <c r="C129" s="327"/>
      <c r="D129" s="21" t="s">
        <v>240</v>
      </c>
      <c r="E129" s="16">
        <f>E130+E131+E132+E133+E134+E135+E136+E137+E138</f>
        <v>100000</v>
      </c>
    </row>
    <row r="130" spans="1:5" s="17" customFormat="1" ht="45" customHeight="1">
      <c r="A130" s="33"/>
      <c r="B130" s="305" t="s">
        <v>241</v>
      </c>
      <c r="C130" s="305"/>
      <c r="D130" s="21" t="s">
        <v>242</v>
      </c>
      <c r="E130" s="16">
        <v>100000</v>
      </c>
    </row>
    <row r="131" spans="1:5" s="17" customFormat="1" ht="18.649999999999999" customHeight="1">
      <c r="A131" s="33"/>
      <c r="B131" s="22" t="s">
        <v>243</v>
      </c>
      <c r="C131" s="23"/>
      <c r="D131" s="21" t="s">
        <v>244</v>
      </c>
      <c r="E131" s="16"/>
    </row>
    <row r="132" spans="1:5" s="17" customFormat="1" ht="18.649999999999999" customHeight="1">
      <c r="A132" s="33"/>
      <c r="B132" s="22" t="s">
        <v>245</v>
      </c>
      <c r="C132" s="23"/>
      <c r="D132" s="21" t="s">
        <v>246</v>
      </c>
      <c r="E132" s="16"/>
    </row>
    <row r="133" spans="1:5" s="17" customFormat="1" ht="30.65" customHeight="1">
      <c r="A133" s="33"/>
      <c r="B133" s="305" t="s">
        <v>247</v>
      </c>
      <c r="C133" s="305"/>
      <c r="D133" s="21" t="s">
        <v>248</v>
      </c>
      <c r="E133" s="16"/>
    </row>
    <row r="134" spans="1:5" s="17" customFormat="1" ht="24" customHeight="1">
      <c r="A134" s="33"/>
      <c r="B134" s="305" t="s">
        <v>249</v>
      </c>
      <c r="C134" s="305"/>
      <c r="D134" s="21" t="s">
        <v>250</v>
      </c>
      <c r="E134" s="16"/>
    </row>
    <row r="135" spans="1:5" s="17" customFormat="1" ht="30.65" customHeight="1">
      <c r="A135" s="33"/>
      <c r="B135" s="305" t="s">
        <v>251</v>
      </c>
      <c r="C135" s="305"/>
      <c r="D135" s="21" t="s">
        <v>252</v>
      </c>
      <c r="E135" s="16"/>
    </row>
    <row r="136" spans="1:5" s="17" customFormat="1" ht="18" customHeight="1">
      <c r="A136" s="33"/>
      <c r="B136" s="305" t="s">
        <v>253</v>
      </c>
      <c r="C136" s="305"/>
      <c r="D136" s="21" t="s">
        <v>254</v>
      </c>
      <c r="E136" s="16"/>
    </row>
    <row r="137" spans="1:5" s="17" customFormat="1" ht="29.5" customHeight="1">
      <c r="A137" s="33"/>
      <c r="B137" s="305" t="s">
        <v>255</v>
      </c>
      <c r="C137" s="305"/>
      <c r="D137" s="21" t="s">
        <v>256</v>
      </c>
      <c r="E137" s="16"/>
    </row>
    <row r="138" spans="1:5" s="17" customFormat="1" ht="18.649999999999999" customHeight="1">
      <c r="A138" s="33"/>
      <c r="B138" s="22" t="s">
        <v>257</v>
      </c>
      <c r="C138" s="23"/>
      <c r="D138" s="21" t="s">
        <v>258</v>
      </c>
      <c r="E138" s="16"/>
    </row>
    <row r="139" spans="1:5" s="17" customFormat="1" ht="18.649999999999999" customHeight="1">
      <c r="A139" s="33" t="s">
        <v>259</v>
      </c>
      <c r="B139" s="22"/>
      <c r="C139" s="23"/>
      <c r="D139" s="21">
        <v>41.02</v>
      </c>
      <c r="E139" s="16">
        <f>E140+E143</f>
        <v>0</v>
      </c>
    </row>
    <row r="140" spans="1:5" s="17" customFormat="1" ht="56.25" customHeight="1">
      <c r="A140" s="33"/>
      <c r="B140" s="328" t="s">
        <v>260</v>
      </c>
      <c r="C140" s="328"/>
      <c r="D140" s="21" t="s">
        <v>261</v>
      </c>
      <c r="E140" s="16">
        <f>E141+E142</f>
        <v>0</v>
      </c>
    </row>
    <row r="141" spans="1:5" s="17" customFormat="1" ht="72.650000000000006" customHeight="1">
      <c r="A141" s="33"/>
      <c r="B141" s="71"/>
      <c r="C141" s="71" t="s">
        <v>262</v>
      </c>
      <c r="D141" s="21" t="s">
        <v>263</v>
      </c>
      <c r="E141" s="16"/>
    </row>
    <row r="142" spans="1:5" s="17" customFormat="1" ht="77.150000000000006" customHeight="1">
      <c r="A142" s="33"/>
      <c r="B142" s="71"/>
      <c r="C142" s="71" t="s">
        <v>264</v>
      </c>
      <c r="D142" s="21" t="s">
        <v>265</v>
      </c>
      <c r="E142" s="16"/>
    </row>
    <row r="143" spans="1:5" s="75" customFormat="1" ht="29.15" customHeight="1">
      <c r="A143" s="72"/>
      <c r="B143" s="73"/>
      <c r="C143" s="74" t="s">
        <v>266</v>
      </c>
      <c r="D143" s="60" t="s">
        <v>267</v>
      </c>
      <c r="E143" s="16"/>
    </row>
    <row r="144" spans="1:5" s="17" customFormat="1" ht="18.649999999999999" customHeight="1">
      <c r="A144" s="13" t="s">
        <v>268</v>
      </c>
      <c r="B144" s="22"/>
      <c r="C144" s="22"/>
      <c r="D144" s="21" t="s">
        <v>269</v>
      </c>
      <c r="E144" s="16">
        <f>E145</f>
        <v>190357</v>
      </c>
    </row>
    <row r="145" spans="1:5" s="17" customFormat="1" ht="28.5" customHeight="1">
      <c r="A145" s="307" t="s">
        <v>270</v>
      </c>
      <c r="B145" s="308"/>
      <c r="C145" s="308"/>
      <c r="D145" s="21" t="s">
        <v>271</v>
      </c>
      <c r="E145" s="16">
        <f>E146++E220</f>
        <v>190357</v>
      </c>
    </row>
    <row r="146" spans="1:5" s="17" customFormat="1" ht="82.4" customHeight="1">
      <c r="A146" s="323" t="s">
        <v>272</v>
      </c>
      <c r="B146" s="324"/>
      <c r="C146" s="324"/>
      <c r="D146" s="21" t="s">
        <v>273</v>
      </c>
      <c r="E146" s="16">
        <f>E147+E150+E151+E152+E153+E154+E155+E156+E160+E164+E165+E166+E167+E168+E169+E170+E171+E172+E173+E174+E175+E178+E179+E180+E181+E182+E183+E184+E185+E186+E187+E188+E191+E192+E193+E194+E195+E196+E197+E198+E202+E206+E210+E214+E218</f>
        <v>188303</v>
      </c>
    </row>
    <row r="147" spans="1:5" s="75" customFormat="1" ht="46.4" customHeight="1">
      <c r="A147" s="76"/>
      <c r="B147" s="355" t="s">
        <v>274</v>
      </c>
      <c r="C147" s="294"/>
      <c r="D147" s="21" t="s">
        <v>275</v>
      </c>
      <c r="E147" s="16">
        <f>E148+E149</f>
        <v>44454</v>
      </c>
    </row>
    <row r="148" spans="1:5" s="75" customFormat="1" ht="30" customHeight="1">
      <c r="A148" s="76"/>
      <c r="B148" s="77"/>
      <c r="C148" s="78" t="s">
        <v>276</v>
      </c>
      <c r="D148" s="79" t="s">
        <v>277</v>
      </c>
      <c r="E148" s="16">
        <f>44369+85</f>
        <v>44454</v>
      </c>
    </row>
    <row r="149" spans="1:5" s="75" customFormat="1" ht="43.4" customHeight="1">
      <c r="A149" s="76"/>
      <c r="B149" s="77"/>
      <c r="C149" s="78" t="s">
        <v>278</v>
      </c>
      <c r="D149" s="79" t="s">
        <v>279</v>
      </c>
      <c r="E149" s="16"/>
    </row>
    <row r="150" spans="1:5" s="17" customFormat="1" ht="18" customHeight="1">
      <c r="A150" s="13"/>
      <c r="B150" s="22" t="s">
        <v>280</v>
      </c>
      <c r="C150" s="23"/>
      <c r="D150" s="21" t="s">
        <v>281</v>
      </c>
      <c r="E150" s="16"/>
    </row>
    <row r="151" spans="1:5" s="17" customFormat="1" ht="25.5" customHeight="1">
      <c r="A151" s="13"/>
      <c r="B151" s="305" t="s">
        <v>282</v>
      </c>
      <c r="C151" s="305"/>
      <c r="D151" s="21" t="s">
        <v>283</v>
      </c>
      <c r="E151" s="16"/>
    </row>
    <row r="152" spans="1:5" s="17" customFormat="1" ht="18.649999999999999" customHeight="1">
      <c r="A152" s="13"/>
      <c r="B152" s="305" t="s">
        <v>284</v>
      </c>
      <c r="C152" s="305"/>
      <c r="D152" s="21" t="s">
        <v>285</v>
      </c>
      <c r="E152" s="16"/>
    </row>
    <row r="153" spans="1:5" s="17" customFormat="1" ht="26.25" customHeight="1">
      <c r="A153" s="13"/>
      <c r="B153" s="305" t="s">
        <v>286</v>
      </c>
      <c r="C153" s="305"/>
      <c r="D153" s="21" t="s">
        <v>287</v>
      </c>
      <c r="E153" s="16"/>
    </row>
    <row r="154" spans="1:5" s="17" customFormat="1" ht="26.25" customHeight="1">
      <c r="A154" s="13"/>
      <c r="B154" s="320" t="s">
        <v>288</v>
      </c>
      <c r="C154" s="311"/>
      <c r="D154" s="21" t="s">
        <v>289</v>
      </c>
      <c r="E154" s="16"/>
    </row>
    <row r="155" spans="1:5" s="17" customFormat="1" ht="18.649999999999999" customHeight="1">
      <c r="A155" s="13"/>
      <c r="B155" s="305" t="s">
        <v>290</v>
      </c>
      <c r="C155" s="305"/>
      <c r="D155" s="21" t="s">
        <v>291</v>
      </c>
      <c r="E155" s="16"/>
    </row>
    <row r="156" spans="1:5" s="17" customFormat="1" ht="30" customHeight="1">
      <c r="A156" s="13"/>
      <c r="B156" s="305" t="s">
        <v>292</v>
      </c>
      <c r="C156" s="305"/>
      <c r="D156" s="21" t="s">
        <v>293</v>
      </c>
      <c r="E156" s="16">
        <f>E157+E158+E159</f>
        <v>0</v>
      </c>
    </row>
    <row r="157" spans="1:5" s="17" customFormat="1" ht="37.5" customHeight="1">
      <c r="A157" s="13"/>
      <c r="B157" s="28"/>
      <c r="C157" s="27" t="s">
        <v>294</v>
      </c>
      <c r="D157" s="21" t="s">
        <v>295</v>
      </c>
      <c r="E157" s="16"/>
    </row>
    <row r="158" spans="1:5" s="17" customFormat="1" ht="30" customHeight="1">
      <c r="A158" s="13"/>
      <c r="B158" s="28"/>
      <c r="C158" s="27" t="s">
        <v>296</v>
      </c>
      <c r="D158" s="21" t="s">
        <v>297</v>
      </c>
      <c r="E158" s="16"/>
    </row>
    <row r="159" spans="1:5" s="17" customFormat="1" ht="24" customHeight="1">
      <c r="A159" s="13"/>
      <c r="B159" s="28"/>
      <c r="C159" s="27" t="s">
        <v>298</v>
      </c>
      <c r="D159" s="21" t="s">
        <v>299</v>
      </c>
      <c r="E159" s="16"/>
    </row>
    <row r="160" spans="1:5" s="17" customFormat="1" ht="41.15" customHeight="1">
      <c r="A160" s="13"/>
      <c r="B160" s="305" t="s">
        <v>300</v>
      </c>
      <c r="C160" s="305"/>
      <c r="D160" s="21" t="s">
        <v>301</v>
      </c>
      <c r="E160" s="16">
        <f>E161+E162+E163</f>
        <v>0</v>
      </c>
    </row>
    <row r="161" spans="1:5" s="17" customFormat="1" ht="37.5">
      <c r="A161" s="13"/>
      <c r="B161" s="28"/>
      <c r="C161" s="27" t="s">
        <v>302</v>
      </c>
      <c r="D161" s="21" t="s">
        <v>303</v>
      </c>
      <c r="E161" s="16"/>
    </row>
    <row r="162" spans="1:5" s="17" customFormat="1" ht="39" customHeight="1">
      <c r="A162" s="13"/>
      <c r="B162" s="28"/>
      <c r="C162" s="27" t="s">
        <v>304</v>
      </c>
      <c r="D162" s="21" t="s">
        <v>305</v>
      </c>
      <c r="E162" s="16"/>
    </row>
    <row r="163" spans="1:5" s="17" customFormat="1" ht="30" customHeight="1">
      <c r="A163" s="13"/>
      <c r="B163" s="28"/>
      <c r="C163" s="27" t="s">
        <v>306</v>
      </c>
      <c r="D163" s="21" t="s">
        <v>307</v>
      </c>
      <c r="E163" s="16"/>
    </row>
    <row r="164" spans="1:5" s="17" customFormat="1" ht="39.65" customHeight="1">
      <c r="A164" s="13"/>
      <c r="B164" s="305" t="s">
        <v>308</v>
      </c>
      <c r="C164" s="305"/>
      <c r="D164" s="21" t="s">
        <v>309</v>
      </c>
      <c r="E164" s="16"/>
    </row>
    <row r="165" spans="1:5" s="17" customFormat="1" ht="18" customHeight="1">
      <c r="A165" s="13"/>
      <c r="B165" s="22" t="s">
        <v>310</v>
      </c>
      <c r="C165" s="23"/>
      <c r="D165" s="21" t="s">
        <v>311</v>
      </c>
      <c r="E165" s="16"/>
    </row>
    <row r="166" spans="1:5" s="17" customFormat="1" ht="18" customHeight="1">
      <c r="A166" s="13"/>
      <c r="B166" s="22" t="s">
        <v>312</v>
      </c>
      <c r="C166" s="23"/>
      <c r="D166" s="21" t="s">
        <v>313</v>
      </c>
      <c r="E166" s="16"/>
    </row>
    <row r="167" spans="1:5" s="17" customFormat="1" ht="18" customHeight="1">
      <c r="A167" s="13"/>
      <c r="B167" s="22" t="s">
        <v>314</v>
      </c>
      <c r="C167" s="23"/>
      <c r="D167" s="21" t="s">
        <v>315</v>
      </c>
      <c r="E167" s="16"/>
    </row>
    <row r="168" spans="1:5" s="17" customFormat="1" ht="38.15" customHeight="1">
      <c r="A168" s="13"/>
      <c r="B168" s="339" t="s">
        <v>316</v>
      </c>
      <c r="C168" s="340"/>
      <c r="D168" s="21" t="s">
        <v>317</v>
      </c>
      <c r="E168" s="16"/>
    </row>
    <row r="169" spans="1:5" s="17" customFormat="1" ht="47.15" customHeight="1">
      <c r="A169" s="13"/>
      <c r="B169" s="305" t="s">
        <v>318</v>
      </c>
      <c r="C169" s="305"/>
      <c r="D169" s="21" t="s">
        <v>319</v>
      </c>
      <c r="E169" s="16">
        <v>1080</v>
      </c>
    </row>
    <row r="170" spans="1:5" s="17" customFormat="1" ht="23.25" customHeight="1">
      <c r="A170" s="13"/>
      <c r="B170" s="337" t="s">
        <v>320</v>
      </c>
      <c r="C170" s="337"/>
      <c r="D170" s="21" t="s">
        <v>321</v>
      </c>
      <c r="E170" s="16"/>
    </row>
    <row r="171" spans="1:5" s="17" customFormat="1" ht="27" customHeight="1">
      <c r="A171" s="13"/>
      <c r="B171" s="305" t="s">
        <v>322</v>
      </c>
      <c r="C171" s="305"/>
      <c r="D171" s="21" t="s">
        <v>323</v>
      </c>
      <c r="E171" s="16"/>
    </row>
    <row r="172" spans="1:5" s="17" customFormat="1" ht="18" customHeight="1">
      <c r="A172" s="13"/>
      <c r="B172" s="22" t="s">
        <v>324</v>
      </c>
      <c r="C172" s="34"/>
      <c r="D172" s="21" t="s">
        <v>325</v>
      </c>
      <c r="E172" s="16">
        <v>14867</v>
      </c>
    </row>
    <row r="173" spans="1:5" s="17" customFormat="1" ht="23.25" customHeight="1">
      <c r="A173" s="13"/>
      <c r="B173" s="337" t="s">
        <v>326</v>
      </c>
      <c r="C173" s="337"/>
      <c r="D173" s="21" t="s">
        <v>327</v>
      </c>
      <c r="E173" s="16"/>
    </row>
    <row r="174" spans="1:5" s="17" customFormat="1" ht="27" customHeight="1">
      <c r="A174" s="13"/>
      <c r="B174" s="305" t="s">
        <v>328</v>
      </c>
      <c r="C174" s="305"/>
      <c r="D174" s="21" t="s">
        <v>329</v>
      </c>
      <c r="E174" s="16"/>
    </row>
    <row r="175" spans="1:5" s="17" customFormat="1" ht="32.5" customHeight="1">
      <c r="A175" s="13"/>
      <c r="B175" s="305" t="s">
        <v>330</v>
      </c>
      <c r="C175" s="305"/>
      <c r="D175" s="21" t="s">
        <v>331</v>
      </c>
      <c r="E175" s="16">
        <f>E176+E177</f>
        <v>0</v>
      </c>
    </row>
    <row r="176" spans="1:5" s="17" customFormat="1" ht="48.65" customHeight="1">
      <c r="A176" s="13"/>
      <c r="B176" s="27"/>
      <c r="C176" s="27" t="s">
        <v>332</v>
      </c>
      <c r="D176" s="21" t="s">
        <v>333</v>
      </c>
      <c r="E176" s="16"/>
    </row>
    <row r="177" spans="1:5" s="17" customFormat="1" ht="42" customHeight="1">
      <c r="A177" s="13"/>
      <c r="B177" s="27"/>
      <c r="C177" s="27" t="s">
        <v>334</v>
      </c>
      <c r="D177" s="21" t="s">
        <v>335</v>
      </c>
      <c r="E177" s="16"/>
    </row>
    <row r="178" spans="1:5" s="17" customFormat="1" ht="32.25" customHeight="1">
      <c r="A178" s="13"/>
      <c r="B178" s="305" t="s">
        <v>336</v>
      </c>
      <c r="C178" s="305"/>
      <c r="D178" s="21" t="s">
        <v>337</v>
      </c>
      <c r="E178" s="16"/>
    </row>
    <row r="179" spans="1:5" s="17" customFormat="1" ht="20.25" customHeight="1">
      <c r="A179" s="13"/>
      <c r="B179" s="80" t="s">
        <v>338</v>
      </c>
      <c r="C179" s="28"/>
      <c r="D179" s="21" t="s">
        <v>339</v>
      </c>
      <c r="E179" s="16"/>
    </row>
    <row r="180" spans="1:5" s="17" customFormat="1" ht="20.25" customHeight="1">
      <c r="A180" s="13"/>
      <c r="B180" s="80" t="s">
        <v>340</v>
      </c>
      <c r="C180" s="28"/>
      <c r="D180" s="21" t="s">
        <v>341</v>
      </c>
      <c r="E180" s="16"/>
    </row>
    <row r="181" spans="1:5" s="17" customFormat="1" ht="20.25" customHeight="1">
      <c r="A181" s="81"/>
      <c r="B181" s="318" t="s">
        <v>342</v>
      </c>
      <c r="C181" s="318"/>
      <c r="D181" s="21" t="s">
        <v>343</v>
      </c>
      <c r="E181" s="16"/>
    </row>
    <row r="182" spans="1:5" s="17" customFormat="1" ht="21.75" customHeight="1">
      <c r="A182" s="81"/>
      <c r="B182" s="318" t="s">
        <v>344</v>
      </c>
      <c r="C182" s="318"/>
      <c r="D182" s="21" t="s">
        <v>345</v>
      </c>
      <c r="E182" s="16">
        <v>6500</v>
      </c>
    </row>
    <row r="183" spans="1:5" s="17" customFormat="1" ht="24.75" customHeight="1">
      <c r="A183" s="81"/>
      <c r="B183" s="318" t="s">
        <v>346</v>
      </c>
      <c r="C183" s="318"/>
      <c r="D183" s="21" t="s">
        <v>347</v>
      </c>
      <c r="E183" s="16"/>
    </row>
    <row r="184" spans="1:5" s="17" customFormat="1" ht="35.15" customHeight="1">
      <c r="A184" s="81"/>
      <c r="B184" s="319" t="s">
        <v>348</v>
      </c>
      <c r="C184" s="319"/>
      <c r="D184" s="21" t="s">
        <v>349</v>
      </c>
      <c r="E184" s="16"/>
    </row>
    <row r="185" spans="1:5" s="17" customFormat="1" ht="51" customHeight="1">
      <c r="A185" s="81"/>
      <c r="B185" s="291" t="s">
        <v>350</v>
      </c>
      <c r="C185" s="316"/>
      <c r="D185" s="21" t="s">
        <v>351</v>
      </c>
      <c r="E185" s="16">
        <f>130721-44454-5919</f>
        <v>80348</v>
      </c>
    </row>
    <row r="186" spans="1:5" s="17" customFormat="1" ht="44.15" customHeight="1">
      <c r="A186" s="81"/>
      <c r="B186" s="304" t="s">
        <v>352</v>
      </c>
      <c r="C186" s="292"/>
      <c r="D186" s="79" t="s">
        <v>353</v>
      </c>
      <c r="E186" s="16"/>
    </row>
    <row r="187" spans="1:5" s="75" customFormat="1" ht="44.15" customHeight="1">
      <c r="A187" s="84"/>
      <c r="B187" s="293" t="s">
        <v>354</v>
      </c>
      <c r="C187" s="294"/>
      <c r="D187" s="79" t="s">
        <v>355</v>
      </c>
      <c r="E187" s="16"/>
    </row>
    <row r="188" spans="1:5" s="17" customFormat="1" ht="44.15" customHeight="1">
      <c r="A188" s="84"/>
      <c r="B188" s="291" t="s">
        <v>356</v>
      </c>
      <c r="C188" s="292"/>
      <c r="D188" s="79" t="s">
        <v>357</v>
      </c>
      <c r="E188" s="16">
        <f>E189+E190</f>
        <v>0</v>
      </c>
    </row>
    <row r="189" spans="1:5" s="17" customFormat="1" ht="44.15" customHeight="1">
      <c r="A189" s="84"/>
      <c r="B189" s="85"/>
      <c r="C189" s="86" t="s">
        <v>358</v>
      </c>
      <c r="D189" s="79" t="s">
        <v>359</v>
      </c>
      <c r="E189" s="16"/>
    </row>
    <row r="190" spans="1:5" s="17" customFormat="1" ht="44.15" customHeight="1">
      <c r="A190" s="84"/>
      <c r="B190" s="85"/>
      <c r="C190" s="56" t="s">
        <v>360</v>
      </c>
      <c r="D190" s="79" t="s">
        <v>361</v>
      </c>
      <c r="E190" s="16"/>
    </row>
    <row r="191" spans="1:5" s="17" customFormat="1" ht="44.15" customHeight="1">
      <c r="A191" s="81"/>
      <c r="B191" s="304" t="s">
        <v>362</v>
      </c>
      <c r="C191" s="292"/>
      <c r="D191" s="79" t="s">
        <v>363</v>
      </c>
      <c r="E191" s="16"/>
    </row>
    <row r="192" spans="1:5" s="17" customFormat="1" ht="44.15" customHeight="1">
      <c r="A192" s="81"/>
      <c r="B192" s="304" t="s">
        <v>364</v>
      </c>
      <c r="C192" s="292"/>
      <c r="D192" s="79" t="s">
        <v>365</v>
      </c>
      <c r="E192" s="16"/>
    </row>
    <row r="193" spans="1:5" s="17" customFormat="1" ht="44.15" customHeight="1">
      <c r="A193" s="81"/>
      <c r="B193" s="304" t="s">
        <v>366</v>
      </c>
      <c r="C193" s="292"/>
      <c r="D193" s="79" t="s">
        <v>367</v>
      </c>
      <c r="E193" s="16"/>
    </row>
    <row r="194" spans="1:5" s="17" customFormat="1" ht="44.15" customHeight="1">
      <c r="A194" s="81"/>
      <c r="B194" s="304" t="s">
        <v>368</v>
      </c>
      <c r="C194" s="292"/>
      <c r="D194" s="79" t="s">
        <v>369</v>
      </c>
      <c r="E194" s="16"/>
    </row>
    <row r="195" spans="1:5" s="17" customFormat="1" ht="44.15" customHeight="1">
      <c r="A195" s="81"/>
      <c r="B195" s="304" t="s">
        <v>370</v>
      </c>
      <c r="C195" s="292"/>
      <c r="D195" s="79" t="s">
        <v>371</v>
      </c>
      <c r="E195" s="16"/>
    </row>
    <row r="196" spans="1:5" s="17" customFormat="1" ht="44.15" customHeight="1">
      <c r="A196" s="81"/>
      <c r="B196" s="304" t="s">
        <v>372</v>
      </c>
      <c r="C196" s="292"/>
      <c r="D196" s="79" t="s">
        <v>373</v>
      </c>
      <c r="E196" s="16"/>
    </row>
    <row r="197" spans="1:5" s="17" customFormat="1" ht="44.15" customHeight="1">
      <c r="A197" s="81"/>
      <c r="B197" s="304" t="s">
        <v>374</v>
      </c>
      <c r="C197" s="292"/>
      <c r="D197" s="79" t="s">
        <v>375</v>
      </c>
      <c r="E197" s="16"/>
    </row>
    <row r="198" spans="1:5" s="17" customFormat="1" ht="44.15" customHeight="1">
      <c r="A198" s="81"/>
      <c r="B198" s="314" t="s">
        <v>376</v>
      </c>
      <c r="C198" s="311"/>
      <c r="D198" s="79" t="s">
        <v>377</v>
      </c>
      <c r="E198" s="16">
        <f>E199+E200+E201</f>
        <v>0</v>
      </c>
    </row>
    <row r="199" spans="1:5" s="17" customFormat="1" ht="32.5" customHeight="1">
      <c r="A199" s="81"/>
      <c r="B199" s="83"/>
      <c r="C199" s="56" t="s">
        <v>378</v>
      </c>
      <c r="D199" s="79" t="s">
        <v>379</v>
      </c>
      <c r="E199" s="16"/>
    </row>
    <row r="200" spans="1:5" s="17" customFormat="1" ht="22.4" customHeight="1">
      <c r="A200" s="81"/>
      <c r="B200" s="83"/>
      <c r="C200" s="56" t="s">
        <v>380</v>
      </c>
      <c r="D200" s="79" t="s">
        <v>381</v>
      </c>
      <c r="E200" s="16"/>
    </row>
    <row r="201" spans="1:5" s="17" customFormat="1" ht="25.4" customHeight="1">
      <c r="A201" s="81"/>
      <c r="B201" s="83"/>
      <c r="C201" s="56" t="s">
        <v>382</v>
      </c>
      <c r="D201" s="79" t="s">
        <v>383</v>
      </c>
      <c r="E201" s="16"/>
    </row>
    <row r="202" spans="1:5" s="17" customFormat="1" ht="29.15" customHeight="1">
      <c r="A202" s="81"/>
      <c r="B202" s="314" t="s">
        <v>384</v>
      </c>
      <c r="C202" s="311"/>
      <c r="D202" s="79" t="s">
        <v>385</v>
      </c>
      <c r="E202" s="16">
        <f>E203+E204+E205</f>
        <v>41054</v>
      </c>
    </row>
    <row r="203" spans="1:5" s="17" customFormat="1" ht="32.5" customHeight="1">
      <c r="A203" s="81"/>
      <c r="B203" s="83"/>
      <c r="C203" s="56" t="s">
        <v>386</v>
      </c>
      <c r="D203" s="79" t="s">
        <v>387</v>
      </c>
      <c r="E203" s="16">
        <v>35135</v>
      </c>
    </row>
    <row r="204" spans="1:5" s="17" customFormat="1" ht="25.4" customHeight="1">
      <c r="A204" s="81"/>
      <c r="B204" s="83"/>
      <c r="C204" s="56" t="s">
        <v>380</v>
      </c>
      <c r="D204" s="79" t="s">
        <v>388</v>
      </c>
      <c r="E204" s="16"/>
    </row>
    <row r="205" spans="1:5" s="17" customFormat="1" ht="32.5" customHeight="1">
      <c r="A205" s="81"/>
      <c r="B205" s="83"/>
      <c r="C205" s="56" t="s">
        <v>382</v>
      </c>
      <c r="D205" s="79" t="s">
        <v>389</v>
      </c>
      <c r="E205" s="16">
        <v>5919</v>
      </c>
    </row>
    <row r="206" spans="1:5" s="17" customFormat="1" ht="49.4" customHeight="1">
      <c r="A206" s="81"/>
      <c r="B206" s="315" t="s">
        <v>390</v>
      </c>
      <c r="C206" s="292"/>
      <c r="D206" s="79" t="s">
        <v>391</v>
      </c>
      <c r="E206" s="16">
        <f>E207+E208+E209</f>
        <v>0</v>
      </c>
    </row>
    <row r="207" spans="1:5" s="17" customFormat="1" ht="32.5" customHeight="1">
      <c r="A207" s="81"/>
      <c r="B207" s="83"/>
      <c r="C207" s="56" t="s">
        <v>378</v>
      </c>
      <c r="D207" s="79" t="s">
        <v>392</v>
      </c>
      <c r="E207" s="16"/>
    </row>
    <row r="208" spans="1:5" s="17" customFormat="1" ht="32.5" customHeight="1">
      <c r="A208" s="81"/>
      <c r="B208" s="83"/>
      <c r="C208" s="56" t="s">
        <v>380</v>
      </c>
      <c r="D208" s="79" t="s">
        <v>393</v>
      </c>
      <c r="E208" s="16"/>
    </row>
    <row r="209" spans="1:5" s="17" customFormat="1" ht="32.5" customHeight="1">
      <c r="A209" s="81"/>
      <c r="B209" s="83"/>
      <c r="C209" s="56" t="s">
        <v>382</v>
      </c>
      <c r="D209" s="79" t="s">
        <v>394</v>
      </c>
      <c r="E209" s="16"/>
    </row>
    <row r="210" spans="1:5" s="17" customFormat="1" ht="48.65" customHeight="1">
      <c r="A210" s="81"/>
      <c r="B210" s="315" t="s">
        <v>395</v>
      </c>
      <c r="C210" s="292"/>
      <c r="D210" s="79" t="s">
        <v>396</v>
      </c>
      <c r="E210" s="16">
        <f>E211+E212+E213</f>
        <v>0</v>
      </c>
    </row>
    <row r="211" spans="1:5" s="17" customFormat="1" ht="32.5" customHeight="1">
      <c r="A211" s="81"/>
      <c r="B211" s="83"/>
      <c r="C211" s="56" t="s">
        <v>386</v>
      </c>
      <c r="D211" s="79" t="s">
        <v>397</v>
      </c>
      <c r="E211" s="16"/>
    </row>
    <row r="212" spans="1:5" s="17" customFormat="1" ht="32.5" customHeight="1">
      <c r="A212" s="81"/>
      <c r="B212" s="83"/>
      <c r="C212" s="56" t="s">
        <v>380</v>
      </c>
      <c r="D212" s="79" t="s">
        <v>398</v>
      </c>
      <c r="E212" s="16"/>
    </row>
    <row r="213" spans="1:5" s="17" customFormat="1" ht="32.5" customHeight="1">
      <c r="A213" s="81"/>
      <c r="B213" s="83"/>
      <c r="C213" s="56" t="s">
        <v>382</v>
      </c>
      <c r="D213" s="79" t="s">
        <v>399</v>
      </c>
      <c r="E213" s="16"/>
    </row>
    <row r="214" spans="1:5" s="17" customFormat="1" ht="32.5" customHeight="1">
      <c r="A214" s="81"/>
      <c r="B214" s="315" t="s">
        <v>400</v>
      </c>
      <c r="C214" s="292"/>
      <c r="D214" s="79" t="s">
        <v>401</v>
      </c>
      <c r="E214" s="16">
        <f>E215+E216+E217</f>
        <v>0</v>
      </c>
    </row>
    <row r="215" spans="1:5" s="17" customFormat="1" ht="32.5" customHeight="1">
      <c r="A215" s="81"/>
      <c r="B215" s="83"/>
      <c r="C215" s="56" t="s">
        <v>402</v>
      </c>
      <c r="D215" s="79" t="s">
        <v>403</v>
      </c>
      <c r="E215" s="16"/>
    </row>
    <row r="216" spans="1:5" s="17" customFormat="1" ht="32.5" customHeight="1">
      <c r="A216" s="81"/>
      <c r="B216" s="83"/>
      <c r="C216" s="56" t="s">
        <v>404</v>
      </c>
      <c r="D216" s="79" t="s">
        <v>405</v>
      </c>
      <c r="E216" s="16"/>
    </row>
    <row r="217" spans="1:5" s="17" customFormat="1" ht="32.5" customHeight="1">
      <c r="A217" s="81"/>
      <c r="B217" s="83"/>
      <c r="C217" s="56" t="s">
        <v>406</v>
      </c>
      <c r="D217" s="79" t="s">
        <v>407</v>
      </c>
      <c r="E217" s="16"/>
    </row>
    <row r="218" spans="1:5" ht="68.5" customHeight="1">
      <c r="A218" s="81"/>
      <c r="B218" s="304" t="s">
        <v>408</v>
      </c>
      <c r="C218" s="292"/>
      <c r="D218" s="62" t="s">
        <v>409</v>
      </c>
      <c r="E218" s="16">
        <f>E219</f>
        <v>0</v>
      </c>
    </row>
    <row r="219" spans="1:5" ht="73.400000000000006" customHeight="1">
      <c r="A219" s="81"/>
      <c r="B219" s="83"/>
      <c r="C219" s="56" t="s">
        <v>410</v>
      </c>
      <c r="D219" s="62" t="s">
        <v>411</v>
      </c>
      <c r="E219" s="16"/>
    </row>
    <row r="220" spans="1:5" s="17" customFormat="1" ht="47.15" customHeight="1">
      <c r="A220" s="307" t="s">
        <v>412</v>
      </c>
      <c r="B220" s="308"/>
      <c r="C220" s="308"/>
      <c r="D220" s="70" t="s">
        <v>413</v>
      </c>
      <c r="E220" s="16">
        <f>E221+E222+E223+E224+E225+E226+E227+E228+E229+E230+E231+E232+E235+E236+E237</f>
        <v>2054</v>
      </c>
    </row>
    <row r="221" spans="1:5" s="17" customFormat="1" ht="30.65" customHeight="1">
      <c r="A221" s="13"/>
      <c r="B221" s="338" t="s">
        <v>414</v>
      </c>
      <c r="C221" s="292"/>
      <c r="D221" s="21" t="s">
        <v>415</v>
      </c>
      <c r="E221" s="16"/>
    </row>
    <row r="222" spans="1:5" s="17" customFormat="1" ht="46.5" customHeight="1">
      <c r="A222" s="87"/>
      <c r="B222" s="305" t="s">
        <v>416</v>
      </c>
      <c r="C222" s="305"/>
      <c r="D222" s="21" t="s">
        <v>417</v>
      </c>
      <c r="E222" s="16"/>
    </row>
    <row r="223" spans="1:5" s="17" customFormat="1" ht="25.5" customHeight="1">
      <c r="A223" s="87"/>
      <c r="B223" s="305" t="s">
        <v>418</v>
      </c>
      <c r="C223" s="305"/>
      <c r="D223" s="21" t="s">
        <v>419</v>
      </c>
      <c r="E223" s="16"/>
    </row>
    <row r="224" spans="1:5" s="17" customFormat="1" ht="27" customHeight="1">
      <c r="A224" s="87"/>
      <c r="B224" s="305" t="s">
        <v>420</v>
      </c>
      <c r="C224" s="305"/>
      <c r="D224" s="21" t="s">
        <v>421</v>
      </c>
      <c r="E224" s="16"/>
    </row>
    <row r="225" spans="1:5" s="17" customFormat="1" ht="26.25" customHeight="1">
      <c r="A225" s="87"/>
      <c r="B225" s="305" t="s">
        <v>422</v>
      </c>
      <c r="C225" s="305"/>
      <c r="D225" s="21" t="s">
        <v>423</v>
      </c>
      <c r="E225" s="16">
        <v>2054</v>
      </c>
    </row>
    <row r="226" spans="1:5" s="17" customFormat="1" ht="16.5" customHeight="1">
      <c r="A226" s="87"/>
      <c r="B226" s="337" t="s">
        <v>424</v>
      </c>
      <c r="C226" s="337"/>
      <c r="D226" s="21" t="s">
        <v>425</v>
      </c>
      <c r="E226" s="16"/>
    </row>
    <row r="227" spans="1:5" s="17" customFormat="1" ht="33" customHeight="1">
      <c r="A227" s="87"/>
      <c r="B227" s="338" t="s">
        <v>426</v>
      </c>
      <c r="C227" s="316"/>
      <c r="D227" s="21" t="s">
        <v>427</v>
      </c>
      <c r="E227" s="16"/>
    </row>
    <row r="228" spans="1:5" s="17" customFormat="1" ht="33" customHeight="1">
      <c r="A228" s="87"/>
      <c r="B228" s="338" t="s">
        <v>428</v>
      </c>
      <c r="C228" s="316"/>
      <c r="D228" s="21" t="s">
        <v>429</v>
      </c>
      <c r="E228" s="16"/>
    </row>
    <row r="229" spans="1:5" s="17" customFormat="1" ht="40.4" customHeight="1">
      <c r="A229" s="81"/>
      <c r="B229" s="309" t="s">
        <v>430</v>
      </c>
      <c r="C229" s="310"/>
      <c r="D229" s="21" t="s">
        <v>431</v>
      </c>
      <c r="E229" s="16"/>
    </row>
    <row r="230" spans="1:5" s="17" customFormat="1" ht="40.4" customHeight="1">
      <c r="A230" s="81"/>
      <c r="B230" s="309" t="s">
        <v>432</v>
      </c>
      <c r="C230" s="310"/>
      <c r="D230" s="21" t="s">
        <v>433</v>
      </c>
      <c r="E230" s="16"/>
    </row>
    <row r="231" spans="1:5" s="17" customFormat="1" ht="40.4" customHeight="1">
      <c r="A231" s="81"/>
      <c r="B231" s="309" t="s">
        <v>434</v>
      </c>
      <c r="C231" s="311"/>
      <c r="D231" s="21" t="s">
        <v>435</v>
      </c>
      <c r="E231" s="16"/>
    </row>
    <row r="232" spans="1:5" s="17" customFormat="1" ht="40.4" customHeight="1">
      <c r="A232" s="81"/>
      <c r="B232" s="309" t="s">
        <v>436</v>
      </c>
      <c r="C232" s="311"/>
      <c r="D232" s="21" t="s">
        <v>437</v>
      </c>
      <c r="E232" s="16">
        <f>E233+E234</f>
        <v>0</v>
      </c>
    </row>
    <row r="233" spans="1:5" s="17" customFormat="1" ht="40.4" customHeight="1">
      <c r="A233" s="81"/>
      <c r="B233" s="88"/>
      <c r="C233" s="29" t="s">
        <v>438</v>
      </c>
      <c r="D233" s="21" t="s">
        <v>439</v>
      </c>
      <c r="E233" s="16"/>
    </row>
    <row r="234" spans="1:5" s="17" customFormat="1" ht="40.4" customHeight="1">
      <c r="A234" s="81"/>
      <c r="B234" s="88"/>
      <c r="C234" s="29" t="s">
        <v>440</v>
      </c>
      <c r="D234" s="21" t="s">
        <v>441</v>
      </c>
      <c r="E234" s="16"/>
    </row>
    <row r="235" spans="1:5" s="17" customFormat="1" ht="40.4" customHeight="1">
      <c r="A235" s="81"/>
      <c r="B235" s="309" t="s">
        <v>442</v>
      </c>
      <c r="C235" s="311"/>
      <c r="D235" s="21" t="s">
        <v>443</v>
      </c>
      <c r="E235" s="16"/>
    </row>
    <row r="236" spans="1:5" s="17" customFormat="1" ht="40.4" customHeight="1">
      <c r="A236" s="81"/>
      <c r="B236" s="309" t="s">
        <v>444</v>
      </c>
      <c r="C236" s="311"/>
      <c r="D236" s="21" t="s">
        <v>445</v>
      </c>
      <c r="E236" s="16"/>
    </row>
    <row r="237" spans="1:5" s="17" customFormat="1" ht="26.5" customHeight="1">
      <c r="A237" s="81"/>
      <c r="B237" s="309" t="s">
        <v>446</v>
      </c>
      <c r="C237" s="311"/>
      <c r="D237" s="21" t="s">
        <v>447</v>
      </c>
      <c r="E237" s="16"/>
    </row>
    <row r="238" spans="1:5" s="17" customFormat="1" ht="39" customHeight="1">
      <c r="A238" s="312" t="s">
        <v>448</v>
      </c>
      <c r="B238" s="313"/>
      <c r="C238" s="313"/>
      <c r="D238" s="70" t="s">
        <v>449</v>
      </c>
      <c r="E238" s="16">
        <f>E239+E242+E245+E248+E253+E256+E261+E266+E271+E276+E281+E286+E291+E296+E301+E305+E309</f>
        <v>0</v>
      </c>
    </row>
    <row r="239" spans="1:5" s="17" customFormat="1" ht="24.75" customHeight="1">
      <c r="A239" s="87"/>
      <c r="B239" s="305" t="s">
        <v>450</v>
      </c>
      <c r="C239" s="305"/>
      <c r="D239" s="21" t="s">
        <v>451</v>
      </c>
      <c r="E239" s="16">
        <f>E240+E241</f>
        <v>0</v>
      </c>
    </row>
    <row r="240" spans="1:5" s="17" customFormat="1" ht="13">
      <c r="A240" s="87"/>
      <c r="B240" s="28"/>
      <c r="C240" s="22" t="s">
        <v>452</v>
      </c>
      <c r="D240" s="21" t="s">
        <v>453</v>
      </c>
      <c r="E240" s="16"/>
    </row>
    <row r="241" spans="1:5" s="75" customFormat="1" ht="13">
      <c r="A241" s="90"/>
      <c r="B241" s="91"/>
      <c r="C241" s="58" t="s">
        <v>454</v>
      </c>
      <c r="D241" s="60" t="s">
        <v>455</v>
      </c>
      <c r="E241" s="16"/>
    </row>
    <row r="242" spans="1:5" s="75" customFormat="1" ht="30.65" customHeight="1">
      <c r="A242" s="90"/>
      <c r="B242" s="306" t="s">
        <v>456</v>
      </c>
      <c r="C242" s="306"/>
      <c r="D242" s="60" t="s">
        <v>457</v>
      </c>
      <c r="E242" s="16">
        <f>E243+E244</f>
        <v>0</v>
      </c>
    </row>
    <row r="243" spans="1:5" s="75" customFormat="1" ht="13">
      <c r="A243" s="90"/>
      <c r="B243" s="91"/>
      <c r="C243" s="58" t="s">
        <v>452</v>
      </c>
      <c r="D243" s="60" t="s">
        <v>458</v>
      </c>
      <c r="E243" s="16"/>
    </row>
    <row r="244" spans="1:5" s="75" customFormat="1" ht="13">
      <c r="A244" s="90"/>
      <c r="B244" s="91"/>
      <c r="C244" s="58" t="s">
        <v>454</v>
      </c>
      <c r="D244" s="60" t="s">
        <v>459</v>
      </c>
      <c r="E244" s="16"/>
    </row>
    <row r="245" spans="1:5" s="75" customFormat="1" ht="34.4" customHeight="1">
      <c r="A245" s="90"/>
      <c r="B245" s="306" t="s">
        <v>460</v>
      </c>
      <c r="C245" s="306"/>
      <c r="D245" s="60" t="s">
        <v>461</v>
      </c>
      <c r="E245" s="16">
        <f>E246+E247</f>
        <v>0</v>
      </c>
    </row>
    <row r="246" spans="1:5" s="75" customFormat="1" ht="13">
      <c r="A246" s="90"/>
      <c r="B246" s="91"/>
      <c r="C246" s="58" t="s">
        <v>452</v>
      </c>
      <c r="D246" s="60" t="s">
        <v>462</v>
      </c>
      <c r="E246" s="16"/>
    </row>
    <row r="247" spans="1:5" s="75" customFormat="1" ht="13">
      <c r="A247" s="90"/>
      <c r="B247" s="91"/>
      <c r="C247" s="58" t="s">
        <v>454</v>
      </c>
      <c r="D247" s="60" t="s">
        <v>463</v>
      </c>
      <c r="E247" s="16"/>
    </row>
    <row r="248" spans="1:5" s="75" customFormat="1" ht="25.5" customHeight="1">
      <c r="A248" s="90"/>
      <c r="B248" s="306" t="s">
        <v>464</v>
      </c>
      <c r="C248" s="306"/>
      <c r="D248" s="60" t="s">
        <v>465</v>
      </c>
      <c r="E248" s="16">
        <f>E249+E250+E251+E252</f>
        <v>0</v>
      </c>
    </row>
    <row r="249" spans="1:5" s="75" customFormat="1" ht="13">
      <c r="A249" s="90"/>
      <c r="B249" s="91"/>
      <c r="C249" s="58" t="s">
        <v>466</v>
      </c>
      <c r="D249" s="60" t="s">
        <v>467</v>
      </c>
      <c r="E249" s="16"/>
    </row>
    <row r="250" spans="1:5" s="75" customFormat="1" ht="13">
      <c r="A250" s="90"/>
      <c r="B250" s="91"/>
      <c r="C250" s="58" t="s">
        <v>452</v>
      </c>
      <c r="D250" s="60" t="s">
        <v>468</v>
      </c>
      <c r="E250" s="16"/>
    </row>
    <row r="251" spans="1:5" s="75" customFormat="1" ht="13">
      <c r="A251" s="90"/>
      <c r="B251" s="91"/>
      <c r="C251" s="58" t="s">
        <v>469</v>
      </c>
      <c r="D251" s="60" t="s">
        <v>470</v>
      </c>
      <c r="E251" s="16"/>
    </row>
    <row r="252" spans="1:5" s="75" customFormat="1" ht="13">
      <c r="A252" s="90"/>
      <c r="B252" s="91"/>
      <c r="C252" s="58" t="s">
        <v>454</v>
      </c>
      <c r="D252" s="60" t="s">
        <v>471</v>
      </c>
      <c r="E252" s="16"/>
    </row>
    <row r="253" spans="1:5" s="75" customFormat="1" ht="32.15" customHeight="1">
      <c r="A253" s="90"/>
      <c r="B253" s="306" t="s">
        <v>472</v>
      </c>
      <c r="C253" s="306"/>
      <c r="D253" s="60" t="s">
        <v>473</v>
      </c>
      <c r="E253" s="16">
        <f>E254+E255</f>
        <v>0</v>
      </c>
    </row>
    <row r="254" spans="1:5" s="75" customFormat="1" ht="13">
      <c r="A254" s="90"/>
      <c r="B254" s="91"/>
      <c r="C254" s="58" t="s">
        <v>452</v>
      </c>
      <c r="D254" s="60" t="s">
        <v>474</v>
      </c>
      <c r="E254" s="16"/>
    </row>
    <row r="255" spans="1:5" s="75" customFormat="1" ht="13">
      <c r="A255" s="90"/>
      <c r="B255" s="91"/>
      <c r="C255" s="58" t="s">
        <v>454</v>
      </c>
      <c r="D255" s="60" t="s">
        <v>475</v>
      </c>
      <c r="E255" s="16"/>
    </row>
    <row r="256" spans="1:5" s="17" customFormat="1" ht="26.25" customHeight="1">
      <c r="A256" s="87"/>
      <c r="B256" s="305" t="s">
        <v>476</v>
      </c>
      <c r="C256" s="305"/>
      <c r="D256" s="21" t="s">
        <v>477</v>
      </c>
      <c r="E256" s="16">
        <f>E257+E258+E259+E260</f>
        <v>0</v>
      </c>
    </row>
    <row r="257" spans="1:5" s="17" customFormat="1" ht="13">
      <c r="A257" s="87"/>
      <c r="B257" s="28"/>
      <c r="C257" s="22" t="s">
        <v>466</v>
      </c>
      <c r="D257" s="21" t="s">
        <v>478</v>
      </c>
      <c r="E257" s="16"/>
    </row>
    <row r="258" spans="1:5" s="17" customFormat="1" ht="13">
      <c r="A258" s="87"/>
      <c r="B258" s="28"/>
      <c r="C258" s="22" t="s">
        <v>452</v>
      </c>
      <c r="D258" s="21" t="s">
        <v>479</v>
      </c>
      <c r="E258" s="16"/>
    </row>
    <row r="259" spans="1:5" s="17" customFormat="1" ht="13">
      <c r="A259" s="87"/>
      <c r="B259" s="28"/>
      <c r="C259" s="22" t="s">
        <v>469</v>
      </c>
      <c r="D259" s="21" t="s">
        <v>480</v>
      </c>
      <c r="E259" s="16"/>
    </row>
    <row r="260" spans="1:5" s="17" customFormat="1" ht="13">
      <c r="A260" s="87"/>
      <c r="B260" s="28"/>
      <c r="C260" s="22" t="s">
        <v>454</v>
      </c>
      <c r="D260" s="21" t="s">
        <v>481</v>
      </c>
      <c r="E260" s="16"/>
    </row>
    <row r="261" spans="1:5" s="17" customFormat="1" ht="26.15" customHeight="1">
      <c r="A261" s="87"/>
      <c r="B261" s="305" t="s">
        <v>482</v>
      </c>
      <c r="C261" s="305"/>
      <c r="D261" s="21" t="s">
        <v>483</v>
      </c>
      <c r="E261" s="16">
        <f>E262+E263+E264+E265</f>
        <v>0</v>
      </c>
    </row>
    <row r="262" spans="1:5" s="17" customFormat="1" ht="13">
      <c r="A262" s="87"/>
      <c r="B262" s="28"/>
      <c r="C262" s="22" t="s">
        <v>466</v>
      </c>
      <c r="D262" s="21" t="s">
        <v>484</v>
      </c>
      <c r="E262" s="16"/>
    </row>
    <row r="263" spans="1:5" s="17" customFormat="1" ht="13">
      <c r="A263" s="87"/>
      <c r="B263" s="28"/>
      <c r="C263" s="22" t="s">
        <v>452</v>
      </c>
      <c r="D263" s="21" t="s">
        <v>485</v>
      </c>
      <c r="E263" s="16"/>
    </row>
    <row r="264" spans="1:5" s="17" customFormat="1" ht="13">
      <c r="A264" s="87"/>
      <c r="B264" s="28"/>
      <c r="C264" s="22" t="s">
        <v>469</v>
      </c>
      <c r="D264" s="21" t="s">
        <v>486</v>
      </c>
      <c r="E264" s="16"/>
    </row>
    <row r="265" spans="1:5" s="17" customFormat="1" ht="13">
      <c r="A265" s="87"/>
      <c r="B265" s="28"/>
      <c r="C265" s="22" t="s">
        <v>454</v>
      </c>
      <c r="D265" s="21" t="s">
        <v>487</v>
      </c>
      <c r="E265" s="16"/>
    </row>
    <row r="266" spans="1:5" s="17" customFormat="1" ht="28.4" customHeight="1">
      <c r="A266" s="87"/>
      <c r="B266" s="305" t="s">
        <v>488</v>
      </c>
      <c r="C266" s="305"/>
      <c r="D266" s="21" t="s">
        <v>489</v>
      </c>
      <c r="E266" s="16">
        <f>E267+E268+E269+E270</f>
        <v>0</v>
      </c>
    </row>
    <row r="267" spans="1:5" s="17" customFormat="1" ht="15" customHeight="1">
      <c r="A267" s="87"/>
      <c r="B267" s="28"/>
      <c r="C267" s="22" t="s">
        <v>466</v>
      </c>
      <c r="D267" s="21" t="s">
        <v>490</v>
      </c>
      <c r="E267" s="16"/>
    </row>
    <row r="268" spans="1:5" s="17" customFormat="1" ht="15" customHeight="1">
      <c r="A268" s="87"/>
      <c r="B268" s="28"/>
      <c r="C268" s="22" t="s">
        <v>452</v>
      </c>
      <c r="D268" s="21" t="s">
        <v>491</v>
      </c>
      <c r="E268" s="16"/>
    </row>
    <row r="269" spans="1:5" s="17" customFormat="1" ht="15" customHeight="1">
      <c r="A269" s="87"/>
      <c r="B269" s="28"/>
      <c r="C269" s="22" t="s">
        <v>469</v>
      </c>
      <c r="D269" s="21" t="s">
        <v>492</v>
      </c>
      <c r="E269" s="16"/>
    </row>
    <row r="270" spans="1:5" s="17" customFormat="1" ht="13">
      <c r="A270" s="87"/>
      <c r="B270" s="28"/>
      <c r="C270" s="22" t="s">
        <v>454</v>
      </c>
      <c r="D270" s="21" t="s">
        <v>493</v>
      </c>
      <c r="E270" s="16"/>
    </row>
    <row r="271" spans="1:5" s="17" customFormat="1" ht="22.5" customHeight="1">
      <c r="A271" s="87"/>
      <c r="B271" s="305" t="s">
        <v>494</v>
      </c>
      <c r="C271" s="305"/>
      <c r="D271" s="21" t="s">
        <v>495</v>
      </c>
      <c r="E271" s="16">
        <f>E272+E273+E274+E275</f>
        <v>0</v>
      </c>
    </row>
    <row r="272" spans="1:5" s="17" customFormat="1" ht="15" customHeight="1">
      <c r="A272" s="87"/>
      <c r="B272" s="28"/>
      <c r="C272" s="22" t="s">
        <v>466</v>
      </c>
      <c r="D272" s="21" t="s">
        <v>496</v>
      </c>
      <c r="E272" s="16"/>
    </row>
    <row r="273" spans="1:5" s="17" customFormat="1" ht="15" customHeight="1">
      <c r="A273" s="87"/>
      <c r="B273" s="28"/>
      <c r="C273" s="22" t="s">
        <v>452</v>
      </c>
      <c r="D273" s="21" t="s">
        <v>497</v>
      </c>
      <c r="E273" s="16"/>
    </row>
    <row r="274" spans="1:5" s="17" customFormat="1" ht="15" customHeight="1">
      <c r="A274" s="87"/>
      <c r="B274" s="28"/>
      <c r="C274" s="22" t="s">
        <v>469</v>
      </c>
      <c r="D274" s="21" t="s">
        <v>498</v>
      </c>
      <c r="E274" s="16"/>
    </row>
    <row r="275" spans="1:5" s="17" customFormat="1" ht="13">
      <c r="A275" s="87"/>
      <c r="B275" s="28"/>
      <c r="C275" s="22" t="s">
        <v>454</v>
      </c>
      <c r="D275" s="21" t="s">
        <v>499</v>
      </c>
      <c r="E275" s="16"/>
    </row>
    <row r="276" spans="1:5" s="17" customFormat="1" ht="32.15" customHeight="1">
      <c r="A276" s="87"/>
      <c r="B276" s="305" t="s">
        <v>500</v>
      </c>
      <c r="C276" s="305"/>
      <c r="D276" s="21" t="s">
        <v>501</v>
      </c>
      <c r="E276" s="16">
        <f>E277+E278+E279+E280</f>
        <v>0</v>
      </c>
    </row>
    <row r="277" spans="1:5" s="17" customFormat="1" ht="15" customHeight="1">
      <c r="A277" s="87"/>
      <c r="B277" s="28"/>
      <c r="C277" s="22" t="s">
        <v>466</v>
      </c>
      <c r="D277" s="21" t="s">
        <v>502</v>
      </c>
      <c r="E277" s="16"/>
    </row>
    <row r="278" spans="1:5" s="17" customFormat="1" ht="15" customHeight="1">
      <c r="A278" s="87"/>
      <c r="B278" s="28"/>
      <c r="C278" s="22" t="s">
        <v>452</v>
      </c>
      <c r="D278" s="21" t="s">
        <v>503</v>
      </c>
      <c r="E278" s="16"/>
    </row>
    <row r="279" spans="1:5" s="17" customFormat="1" ht="15" customHeight="1">
      <c r="A279" s="87"/>
      <c r="B279" s="28"/>
      <c r="C279" s="22" t="s">
        <v>469</v>
      </c>
      <c r="D279" s="21" t="s">
        <v>504</v>
      </c>
      <c r="E279" s="16"/>
    </row>
    <row r="280" spans="1:5" s="17" customFormat="1" ht="13">
      <c r="A280" s="87"/>
      <c r="B280" s="28"/>
      <c r="C280" s="22" t="s">
        <v>454</v>
      </c>
      <c r="D280" s="21" t="s">
        <v>505</v>
      </c>
      <c r="E280" s="16"/>
    </row>
    <row r="281" spans="1:5" s="17" customFormat="1" ht="27" customHeight="1">
      <c r="A281" s="87"/>
      <c r="B281" s="305" t="s">
        <v>506</v>
      </c>
      <c r="C281" s="305"/>
      <c r="D281" s="21" t="s">
        <v>507</v>
      </c>
      <c r="E281" s="16">
        <f>E282+E283+E284+E285</f>
        <v>0</v>
      </c>
    </row>
    <row r="282" spans="1:5" s="17" customFormat="1" ht="15" customHeight="1">
      <c r="A282" s="87"/>
      <c r="B282" s="28"/>
      <c r="C282" s="22" t="s">
        <v>466</v>
      </c>
      <c r="D282" s="21" t="s">
        <v>508</v>
      </c>
      <c r="E282" s="16"/>
    </row>
    <row r="283" spans="1:5" s="17" customFormat="1" ht="14.15" customHeight="1">
      <c r="A283" s="87"/>
      <c r="B283" s="28"/>
      <c r="C283" s="22" t="s">
        <v>452</v>
      </c>
      <c r="D283" s="21" t="s">
        <v>509</v>
      </c>
      <c r="E283" s="16"/>
    </row>
    <row r="284" spans="1:5" s="17" customFormat="1" ht="13">
      <c r="A284" s="353"/>
      <c r="B284" s="354"/>
      <c r="C284" s="22" t="s">
        <v>469</v>
      </c>
      <c r="D284" s="21" t="s">
        <v>510</v>
      </c>
      <c r="E284" s="16"/>
    </row>
    <row r="285" spans="1:5" s="17" customFormat="1" ht="13">
      <c r="A285" s="87"/>
      <c r="B285" s="28"/>
      <c r="C285" s="22" t="s">
        <v>454</v>
      </c>
      <c r="D285" s="21" t="s">
        <v>511</v>
      </c>
      <c r="E285" s="16"/>
    </row>
    <row r="286" spans="1:5" s="17" customFormat="1" ht="40.5" customHeight="1">
      <c r="A286" s="92"/>
      <c r="B286" s="299" t="s">
        <v>512</v>
      </c>
      <c r="C286" s="299"/>
      <c r="D286" s="21" t="s">
        <v>513</v>
      </c>
      <c r="E286" s="16">
        <f>E287+E288+E289+E290</f>
        <v>0</v>
      </c>
    </row>
    <row r="287" spans="1:5" s="17" customFormat="1" ht="13">
      <c r="A287" s="92"/>
      <c r="B287" s="93"/>
      <c r="C287" s="22" t="s">
        <v>466</v>
      </c>
      <c r="D287" s="21" t="s">
        <v>514</v>
      </c>
      <c r="E287" s="16"/>
    </row>
    <row r="288" spans="1:5" s="17" customFormat="1" ht="13">
      <c r="A288" s="92"/>
      <c r="B288" s="93"/>
      <c r="C288" s="22" t="s">
        <v>452</v>
      </c>
      <c r="D288" s="21" t="s">
        <v>515</v>
      </c>
      <c r="E288" s="16"/>
    </row>
    <row r="289" spans="1:5" s="17" customFormat="1" ht="13">
      <c r="A289" s="92"/>
      <c r="B289" s="93"/>
      <c r="C289" s="22" t="s">
        <v>516</v>
      </c>
      <c r="D289" s="21" t="s">
        <v>517</v>
      </c>
      <c r="E289" s="16"/>
    </row>
    <row r="290" spans="1:5" s="17" customFormat="1" ht="13">
      <c r="A290" s="87"/>
      <c r="B290" s="28"/>
      <c r="C290" s="22" t="s">
        <v>454</v>
      </c>
      <c r="D290" s="21" t="s">
        <v>518</v>
      </c>
      <c r="E290" s="16"/>
    </row>
    <row r="291" spans="1:5" s="17" customFormat="1" ht="27" customHeight="1">
      <c r="A291" s="92"/>
      <c r="B291" s="299" t="s">
        <v>519</v>
      </c>
      <c r="C291" s="299"/>
      <c r="D291" s="21" t="s">
        <v>520</v>
      </c>
      <c r="E291" s="16">
        <f>E292+E293+E294+E295</f>
        <v>0</v>
      </c>
    </row>
    <row r="292" spans="1:5" s="17" customFormat="1" ht="13">
      <c r="A292" s="92"/>
      <c r="B292" s="93"/>
      <c r="C292" s="22" t="s">
        <v>466</v>
      </c>
      <c r="D292" s="21" t="s">
        <v>521</v>
      </c>
      <c r="E292" s="16"/>
    </row>
    <row r="293" spans="1:5" s="17" customFormat="1" ht="13">
      <c r="A293" s="92"/>
      <c r="B293" s="93"/>
      <c r="C293" s="22" t="s">
        <v>452</v>
      </c>
      <c r="D293" s="21" t="s">
        <v>522</v>
      </c>
      <c r="E293" s="16"/>
    </row>
    <row r="294" spans="1:5" s="17" customFormat="1" ht="13">
      <c r="A294" s="92"/>
      <c r="B294" s="93"/>
      <c r="C294" s="22" t="s">
        <v>469</v>
      </c>
      <c r="D294" s="21" t="s">
        <v>523</v>
      </c>
      <c r="E294" s="16"/>
    </row>
    <row r="295" spans="1:5" s="17" customFormat="1" ht="13">
      <c r="A295" s="87"/>
      <c r="B295" s="28"/>
      <c r="C295" s="22" t="s">
        <v>454</v>
      </c>
      <c r="D295" s="21" t="s">
        <v>524</v>
      </c>
      <c r="E295" s="16"/>
    </row>
    <row r="296" spans="1:5" s="17" customFormat="1" ht="27" customHeight="1">
      <c r="A296" s="92"/>
      <c r="B296" s="299" t="s">
        <v>525</v>
      </c>
      <c r="C296" s="299"/>
      <c r="D296" s="21" t="s">
        <v>526</v>
      </c>
      <c r="E296" s="16">
        <f>E297+E298+E299+E300</f>
        <v>0</v>
      </c>
    </row>
    <row r="297" spans="1:5" s="17" customFormat="1" ht="13">
      <c r="A297" s="92"/>
      <c r="B297" s="93"/>
      <c r="C297" s="22" t="s">
        <v>466</v>
      </c>
      <c r="D297" s="21" t="s">
        <v>527</v>
      </c>
      <c r="E297" s="16"/>
    </row>
    <row r="298" spans="1:5" s="17" customFormat="1" ht="13">
      <c r="A298" s="92"/>
      <c r="B298" s="93"/>
      <c r="C298" s="22" t="s">
        <v>452</v>
      </c>
      <c r="D298" s="21" t="s">
        <v>528</v>
      </c>
      <c r="E298" s="16"/>
    </row>
    <row r="299" spans="1:5" s="17" customFormat="1" ht="13">
      <c r="A299" s="94"/>
      <c r="B299" s="95"/>
      <c r="C299" s="96" t="s">
        <v>469</v>
      </c>
      <c r="D299" s="97" t="s">
        <v>529</v>
      </c>
      <c r="E299" s="16"/>
    </row>
    <row r="300" spans="1:5" s="17" customFormat="1" ht="13">
      <c r="A300" s="87"/>
      <c r="B300" s="28"/>
      <c r="C300" s="22" t="s">
        <v>454</v>
      </c>
      <c r="D300" s="97" t="s">
        <v>530</v>
      </c>
      <c r="E300" s="16"/>
    </row>
    <row r="301" spans="1:5" ht="39" customHeight="1">
      <c r="A301" s="98"/>
      <c r="B301" s="300" t="s">
        <v>531</v>
      </c>
      <c r="C301" s="292"/>
      <c r="D301" s="99" t="s">
        <v>532</v>
      </c>
      <c r="E301" s="16">
        <f>E302+E303+E304</f>
        <v>0</v>
      </c>
    </row>
    <row r="302" spans="1:5">
      <c r="A302" s="92"/>
      <c r="B302" s="93"/>
      <c r="C302" s="47" t="s">
        <v>466</v>
      </c>
      <c r="D302" s="62" t="s">
        <v>533</v>
      </c>
      <c r="E302" s="16"/>
    </row>
    <row r="303" spans="1:5">
      <c r="A303" s="92"/>
      <c r="B303" s="93"/>
      <c r="C303" s="47" t="s">
        <v>452</v>
      </c>
      <c r="D303" s="62" t="s">
        <v>534</v>
      </c>
      <c r="E303" s="16"/>
    </row>
    <row r="304" spans="1:5">
      <c r="A304" s="94"/>
      <c r="B304" s="95"/>
      <c r="C304" s="100" t="s">
        <v>469</v>
      </c>
      <c r="D304" s="101" t="s">
        <v>535</v>
      </c>
      <c r="E304" s="16"/>
    </row>
    <row r="305" spans="1:5" ht="45.65" customHeight="1">
      <c r="A305" s="98"/>
      <c r="B305" s="300" t="s">
        <v>536</v>
      </c>
      <c r="C305" s="292"/>
      <c r="D305" s="99" t="s">
        <v>537</v>
      </c>
      <c r="E305" s="16">
        <f>E306+E307+E308</f>
        <v>0</v>
      </c>
    </row>
    <row r="306" spans="1:5">
      <c r="A306" s="92"/>
      <c r="B306" s="93"/>
      <c r="C306" s="47" t="s">
        <v>466</v>
      </c>
      <c r="D306" s="62" t="s">
        <v>538</v>
      </c>
      <c r="E306" s="16"/>
    </row>
    <row r="307" spans="1:5">
      <c r="A307" s="92"/>
      <c r="B307" s="93"/>
      <c r="C307" s="47" t="s">
        <v>452</v>
      </c>
      <c r="D307" s="62" t="s">
        <v>539</v>
      </c>
      <c r="E307" s="16"/>
    </row>
    <row r="308" spans="1:5">
      <c r="A308" s="94"/>
      <c r="B308" s="95"/>
      <c r="C308" s="100" t="s">
        <v>469</v>
      </c>
      <c r="D308" s="101" t="s">
        <v>540</v>
      </c>
      <c r="E308" s="16"/>
    </row>
    <row r="309" spans="1:5" ht="33" customHeight="1">
      <c r="A309" s="102"/>
      <c r="B309" s="301" t="s">
        <v>541</v>
      </c>
      <c r="C309" s="302"/>
      <c r="D309" s="99" t="s">
        <v>542</v>
      </c>
      <c r="E309" s="16">
        <f>E310+E311+E312</f>
        <v>0</v>
      </c>
    </row>
    <row r="310" spans="1:5" s="17" customFormat="1" ht="13">
      <c r="A310" s="92"/>
      <c r="B310" s="93"/>
      <c r="C310" s="22" t="s">
        <v>466</v>
      </c>
      <c r="D310" s="21" t="s">
        <v>543</v>
      </c>
      <c r="E310" s="16"/>
    </row>
    <row r="311" spans="1:5" s="17" customFormat="1" ht="13">
      <c r="A311" s="92"/>
      <c r="B311" s="93"/>
      <c r="C311" s="22" t="s">
        <v>452</v>
      </c>
      <c r="D311" s="21" t="s">
        <v>544</v>
      </c>
      <c r="E311" s="16"/>
    </row>
    <row r="312" spans="1:5" s="17" customFormat="1" ht="13">
      <c r="A312" s="94"/>
      <c r="B312" s="95"/>
      <c r="C312" s="96" t="s">
        <v>469</v>
      </c>
      <c r="D312" s="97" t="s">
        <v>545</v>
      </c>
      <c r="E312" s="16"/>
    </row>
    <row r="313" spans="1:5" s="17" customFormat="1">
      <c r="A313" s="303" t="s">
        <v>546</v>
      </c>
      <c r="B313" s="304"/>
      <c r="C313" s="292"/>
      <c r="D313" s="104" t="s">
        <v>547</v>
      </c>
      <c r="E313" s="16">
        <f>E314+E315+E316</f>
        <v>0</v>
      </c>
    </row>
    <row r="314" spans="1:5" s="17" customFormat="1" ht="26.15" customHeight="1">
      <c r="A314" s="103"/>
      <c r="B314" s="291" t="s">
        <v>548</v>
      </c>
      <c r="C314" s="292"/>
      <c r="D314" s="21" t="s">
        <v>549</v>
      </c>
      <c r="E314" s="16"/>
    </row>
    <row r="315" spans="1:5" s="17" customFormat="1" ht="26.15" customHeight="1">
      <c r="A315" s="103"/>
      <c r="B315" s="291" t="s">
        <v>550</v>
      </c>
      <c r="C315" s="292"/>
      <c r="D315" s="21" t="s">
        <v>551</v>
      </c>
      <c r="E315" s="16"/>
    </row>
    <row r="316" spans="1:5" s="75" customFormat="1" ht="32.5" customHeight="1">
      <c r="A316" s="105"/>
      <c r="B316" s="293" t="s">
        <v>552</v>
      </c>
      <c r="C316" s="294"/>
      <c r="D316" s="60" t="s">
        <v>553</v>
      </c>
      <c r="E316" s="16"/>
    </row>
    <row r="317" spans="1:5" s="17" customFormat="1" ht="26.15" customHeight="1">
      <c r="A317" s="334" t="s">
        <v>554</v>
      </c>
      <c r="B317" s="304"/>
      <c r="C317" s="292"/>
      <c r="D317" s="70" t="s">
        <v>555</v>
      </c>
      <c r="E317" s="16">
        <f>E318</f>
        <v>0</v>
      </c>
    </row>
    <row r="318" spans="1:5" s="17" customFormat="1" ht="26.15" customHeight="1">
      <c r="A318" s="103"/>
      <c r="B318" s="291" t="s">
        <v>556</v>
      </c>
      <c r="C318" s="292"/>
      <c r="D318" s="70" t="s">
        <v>557</v>
      </c>
      <c r="E318" s="16"/>
    </row>
    <row r="319" spans="1:5" s="17" customFormat="1" ht="47.5" customHeight="1">
      <c r="A319" s="303" t="s">
        <v>558</v>
      </c>
      <c r="B319" s="291"/>
      <c r="C319" s="316"/>
      <c r="D319" s="70" t="s">
        <v>559</v>
      </c>
      <c r="E319" s="16">
        <f>E320+E324+E328+E332+E336+E340+E344+E348+E351+E356+E359</f>
        <v>546542</v>
      </c>
    </row>
    <row r="320" spans="1:5" s="17" customFormat="1" ht="28.4" customHeight="1">
      <c r="A320" s="106"/>
      <c r="B320" s="320" t="s">
        <v>560</v>
      </c>
      <c r="C320" s="316"/>
      <c r="D320" s="107" t="s">
        <v>561</v>
      </c>
      <c r="E320" s="16">
        <f>E321+E322+E323</f>
        <v>543329</v>
      </c>
    </row>
    <row r="321" spans="1:5" s="17" customFormat="1" ht="13">
      <c r="A321" s="92"/>
      <c r="B321" s="93"/>
      <c r="C321" s="22" t="s">
        <v>466</v>
      </c>
      <c r="D321" s="21" t="s">
        <v>562</v>
      </c>
      <c r="E321" s="16">
        <v>432489</v>
      </c>
    </row>
    <row r="322" spans="1:5" s="17" customFormat="1" ht="13">
      <c r="A322" s="92"/>
      <c r="B322" s="93"/>
      <c r="C322" s="22" t="s">
        <v>452</v>
      </c>
      <c r="D322" s="21" t="s">
        <v>563</v>
      </c>
      <c r="E322" s="16">
        <v>110840</v>
      </c>
    </row>
    <row r="323" spans="1:5" s="17" customFormat="1" ht="13">
      <c r="A323" s="94"/>
      <c r="B323" s="95"/>
      <c r="C323" s="96" t="s">
        <v>469</v>
      </c>
      <c r="D323" s="97" t="s">
        <v>564</v>
      </c>
      <c r="E323" s="16"/>
    </row>
    <row r="324" spans="1:5" s="17" customFormat="1" ht="32.15" customHeight="1">
      <c r="A324" s="108"/>
      <c r="B324" s="285" t="s">
        <v>565</v>
      </c>
      <c r="C324" s="286"/>
      <c r="D324" s="107" t="s">
        <v>566</v>
      </c>
      <c r="E324" s="16">
        <f>E325+E326+E327</f>
        <v>2917</v>
      </c>
    </row>
    <row r="325" spans="1:5" s="17" customFormat="1" ht="13">
      <c r="A325" s="92"/>
      <c r="B325" s="93"/>
      <c r="C325" s="22" t="s">
        <v>466</v>
      </c>
      <c r="D325" s="21" t="s">
        <v>567</v>
      </c>
      <c r="E325" s="16">
        <f>2917</f>
        <v>2917</v>
      </c>
    </row>
    <row r="326" spans="1:5" s="17" customFormat="1" ht="13">
      <c r="A326" s="92"/>
      <c r="B326" s="93"/>
      <c r="C326" s="22" t="s">
        <v>452</v>
      </c>
      <c r="D326" s="21" t="s">
        <v>568</v>
      </c>
      <c r="E326" s="16"/>
    </row>
    <row r="327" spans="1:5" s="17" customFormat="1" ht="13">
      <c r="A327" s="94"/>
      <c r="B327" s="95"/>
      <c r="C327" s="96" t="s">
        <v>469</v>
      </c>
      <c r="D327" s="97" t="s">
        <v>569</v>
      </c>
      <c r="E327" s="16"/>
    </row>
    <row r="328" spans="1:5" s="17" customFormat="1" ht="13">
      <c r="A328" s="108"/>
      <c r="B328" s="285" t="s">
        <v>570</v>
      </c>
      <c r="C328" s="286"/>
      <c r="D328" s="107" t="s">
        <v>571</v>
      </c>
      <c r="E328" s="16">
        <f>E329+E330+E331</f>
        <v>0</v>
      </c>
    </row>
    <row r="329" spans="1:5" s="17" customFormat="1" ht="13">
      <c r="A329" s="92"/>
      <c r="B329" s="93"/>
      <c r="C329" s="22" t="s">
        <v>466</v>
      </c>
      <c r="D329" s="21" t="s">
        <v>572</v>
      </c>
      <c r="E329" s="16"/>
    </row>
    <row r="330" spans="1:5" s="17" customFormat="1" ht="13">
      <c r="A330" s="92"/>
      <c r="B330" s="93"/>
      <c r="C330" s="22" t="s">
        <v>452</v>
      </c>
      <c r="D330" s="21" t="s">
        <v>573</v>
      </c>
      <c r="E330" s="16"/>
    </row>
    <row r="331" spans="1:5" s="17" customFormat="1" ht="13">
      <c r="A331" s="94"/>
      <c r="B331" s="95"/>
      <c r="C331" s="96" t="s">
        <v>469</v>
      </c>
      <c r="D331" s="97" t="s">
        <v>574</v>
      </c>
      <c r="E331" s="16"/>
    </row>
    <row r="332" spans="1:5" s="17" customFormat="1" ht="27.65" customHeight="1">
      <c r="A332" s="108"/>
      <c r="B332" s="287" t="s">
        <v>575</v>
      </c>
      <c r="C332" s="288"/>
      <c r="D332" s="107" t="s">
        <v>576</v>
      </c>
      <c r="E332" s="16">
        <f>E333+E334+E335</f>
        <v>0</v>
      </c>
    </row>
    <row r="333" spans="1:5" s="17" customFormat="1" ht="13">
      <c r="A333" s="92"/>
      <c r="B333" s="93"/>
      <c r="C333" s="22" t="s">
        <v>466</v>
      </c>
      <c r="D333" s="21" t="s">
        <v>577</v>
      </c>
      <c r="E333" s="16"/>
    </row>
    <row r="334" spans="1:5" s="17" customFormat="1" ht="13">
      <c r="A334" s="92"/>
      <c r="B334" s="93"/>
      <c r="C334" s="22" t="s">
        <v>452</v>
      </c>
      <c r="D334" s="21" t="s">
        <v>578</v>
      </c>
      <c r="E334" s="16"/>
    </row>
    <row r="335" spans="1:5" s="17" customFormat="1" ht="13">
      <c r="A335" s="94"/>
      <c r="B335" s="95"/>
      <c r="C335" s="96" t="s">
        <v>469</v>
      </c>
      <c r="D335" s="97" t="s">
        <v>579</v>
      </c>
      <c r="E335" s="16"/>
    </row>
    <row r="336" spans="1:5" s="17" customFormat="1" ht="29.5" customHeight="1">
      <c r="A336" s="108"/>
      <c r="B336" s="287" t="s">
        <v>580</v>
      </c>
      <c r="C336" s="288"/>
      <c r="D336" s="107" t="s">
        <v>581</v>
      </c>
      <c r="E336" s="16">
        <f>E337+E338+E339</f>
        <v>0</v>
      </c>
    </row>
    <row r="337" spans="1:5" s="17" customFormat="1" ht="13">
      <c r="A337" s="92"/>
      <c r="B337" s="93"/>
      <c r="C337" s="22" t="s">
        <v>466</v>
      </c>
      <c r="D337" s="21" t="s">
        <v>582</v>
      </c>
      <c r="E337" s="16"/>
    </row>
    <row r="338" spans="1:5" s="17" customFormat="1" ht="13">
      <c r="A338" s="92"/>
      <c r="B338" s="93"/>
      <c r="C338" s="22" t="s">
        <v>452</v>
      </c>
      <c r="D338" s="21" t="s">
        <v>583</v>
      </c>
      <c r="E338" s="16"/>
    </row>
    <row r="339" spans="1:5" s="17" customFormat="1" ht="13">
      <c r="A339" s="94"/>
      <c r="B339" s="95"/>
      <c r="C339" s="96" t="s">
        <v>469</v>
      </c>
      <c r="D339" s="97" t="s">
        <v>584</v>
      </c>
      <c r="E339" s="16"/>
    </row>
    <row r="340" spans="1:5" s="17" customFormat="1" ht="28.4" customHeight="1">
      <c r="A340" s="108"/>
      <c r="B340" s="287" t="s">
        <v>585</v>
      </c>
      <c r="C340" s="288"/>
      <c r="D340" s="107" t="s">
        <v>586</v>
      </c>
      <c r="E340" s="16">
        <f>E341+E342+E343</f>
        <v>0</v>
      </c>
    </row>
    <row r="341" spans="1:5" s="17" customFormat="1" ht="13">
      <c r="A341" s="92"/>
      <c r="B341" s="93"/>
      <c r="C341" s="22" t="s">
        <v>466</v>
      </c>
      <c r="D341" s="21" t="s">
        <v>587</v>
      </c>
      <c r="E341" s="16"/>
    </row>
    <row r="342" spans="1:5" s="17" customFormat="1" ht="13">
      <c r="A342" s="92"/>
      <c r="B342" s="93"/>
      <c r="C342" s="22" t="s">
        <v>452</v>
      </c>
      <c r="D342" s="21" t="s">
        <v>588</v>
      </c>
      <c r="E342" s="16"/>
    </row>
    <row r="343" spans="1:5" s="17" customFormat="1" ht="13">
      <c r="A343" s="94"/>
      <c r="B343" s="95"/>
      <c r="C343" s="96" t="s">
        <v>469</v>
      </c>
      <c r="D343" s="97" t="s">
        <v>589</v>
      </c>
      <c r="E343" s="16"/>
    </row>
    <row r="344" spans="1:5" s="17" customFormat="1" ht="28.4" customHeight="1">
      <c r="A344" s="108"/>
      <c r="B344" s="287" t="s">
        <v>590</v>
      </c>
      <c r="C344" s="288"/>
      <c r="D344" s="107" t="s">
        <v>591</v>
      </c>
      <c r="E344" s="16">
        <f>E345+E346+E347</f>
        <v>296</v>
      </c>
    </row>
    <row r="345" spans="1:5" s="17" customFormat="1" ht="13">
      <c r="A345" s="92"/>
      <c r="B345" s="93"/>
      <c r="C345" s="22" t="s">
        <v>466</v>
      </c>
      <c r="D345" s="21" t="s">
        <v>592</v>
      </c>
      <c r="E345" s="16">
        <v>296</v>
      </c>
    </row>
    <row r="346" spans="1:5" s="17" customFormat="1" ht="13">
      <c r="A346" s="92"/>
      <c r="B346" s="93"/>
      <c r="C346" s="22" t="s">
        <v>452</v>
      </c>
      <c r="D346" s="21" t="s">
        <v>593</v>
      </c>
      <c r="E346" s="16"/>
    </row>
    <row r="347" spans="1:5" s="17" customFormat="1" ht="13">
      <c r="A347" s="94"/>
      <c r="B347" s="95"/>
      <c r="C347" s="96" t="s">
        <v>469</v>
      </c>
      <c r="D347" s="97" t="s">
        <v>594</v>
      </c>
      <c r="E347" s="16"/>
    </row>
    <row r="348" spans="1:5" s="17" customFormat="1" ht="30" customHeight="1">
      <c r="A348" s="108"/>
      <c r="B348" s="287" t="s">
        <v>595</v>
      </c>
      <c r="C348" s="288"/>
      <c r="D348" s="107" t="s">
        <v>596</v>
      </c>
      <c r="E348" s="16">
        <f>E349+E350</f>
        <v>0</v>
      </c>
    </row>
    <row r="349" spans="1:5" s="17" customFormat="1" ht="13">
      <c r="A349" s="92"/>
      <c r="B349" s="93"/>
      <c r="C349" s="22" t="s">
        <v>466</v>
      </c>
      <c r="D349" s="21" t="s">
        <v>597</v>
      </c>
      <c r="E349" s="16"/>
    </row>
    <row r="350" spans="1:5" s="17" customFormat="1" ht="13">
      <c r="A350" s="92"/>
      <c r="B350" s="93"/>
      <c r="C350" s="22" t="s">
        <v>452</v>
      </c>
      <c r="D350" s="21" t="s">
        <v>598</v>
      </c>
      <c r="E350" s="16"/>
    </row>
    <row r="351" spans="1:5" s="17" customFormat="1" ht="27" customHeight="1">
      <c r="A351" s="109"/>
      <c r="B351" s="349" t="s">
        <v>599</v>
      </c>
      <c r="C351" s="310"/>
      <c r="D351" s="110" t="s">
        <v>600</v>
      </c>
      <c r="E351" s="16">
        <f>E352+E353+E354+E355</f>
        <v>0</v>
      </c>
    </row>
    <row r="352" spans="1:5" s="17" customFormat="1" ht="13">
      <c r="A352" s="92"/>
      <c r="B352" s="93"/>
      <c r="C352" s="22" t="s">
        <v>466</v>
      </c>
      <c r="D352" s="21" t="s">
        <v>601</v>
      </c>
      <c r="E352" s="16"/>
    </row>
    <row r="353" spans="1:5" s="17" customFormat="1" ht="13">
      <c r="A353" s="92"/>
      <c r="B353" s="93"/>
      <c r="C353" s="22" t="s">
        <v>452</v>
      </c>
      <c r="D353" s="21" t="s">
        <v>602</v>
      </c>
      <c r="E353" s="16"/>
    </row>
    <row r="354" spans="1:5" s="17" customFormat="1" ht="13">
      <c r="A354" s="94"/>
      <c r="B354" s="95"/>
      <c r="C354" s="96" t="s">
        <v>469</v>
      </c>
      <c r="D354" s="97" t="s">
        <v>603</v>
      </c>
      <c r="E354" s="16"/>
    </row>
    <row r="355" spans="1:5" s="17" customFormat="1" ht="35.15" customHeight="1">
      <c r="A355" s="111"/>
      <c r="B355" s="112"/>
      <c r="C355" s="113" t="s">
        <v>604</v>
      </c>
      <c r="D355" s="114" t="s">
        <v>605</v>
      </c>
      <c r="E355" s="16"/>
    </row>
    <row r="356" spans="1:5" s="17" customFormat="1" ht="33.65" customHeight="1">
      <c r="A356" s="111"/>
      <c r="B356" s="281" t="s">
        <v>606</v>
      </c>
      <c r="C356" s="350"/>
      <c r="D356" s="114" t="s">
        <v>607</v>
      </c>
      <c r="E356" s="16">
        <f>E357+E358</f>
        <v>0</v>
      </c>
    </row>
    <row r="357" spans="1:5" s="17" customFormat="1" ht="13">
      <c r="A357" s="92"/>
      <c r="B357" s="93"/>
      <c r="C357" s="22" t="s">
        <v>466</v>
      </c>
      <c r="D357" s="21" t="s">
        <v>608</v>
      </c>
      <c r="E357" s="16"/>
    </row>
    <row r="358" spans="1:5" s="17" customFormat="1" ht="13">
      <c r="A358" s="92"/>
      <c r="B358" s="93"/>
      <c r="C358" s="22" t="s">
        <v>452</v>
      </c>
      <c r="D358" s="21" t="s">
        <v>609</v>
      </c>
      <c r="E358" s="16"/>
    </row>
    <row r="359" spans="1:5" s="17" customFormat="1" ht="30" customHeight="1">
      <c r="A359" s="111"/>
      <c r="B359" s="283" t="s">
        <v>610</v>
      </c>
      <c r="C359" s="284"/>
      <c r="D359" s="114" t="s">
        <v>611</v>
      </c>
      <c r="E359" s="16">
        <f>E360+E361</f>
        <v>0</v>
      </c>
    </row>
    <row r="360" spans="1:5" s="17" customFormat="1" ht="13">
      <c r="A360" s="92"/>
      <c r="B360" s="93"/>
      <c r="C360" s="22" t="s">
        <v>466</v>
      </c>
      <c r="D360" s="21" t="s">
        <v>612</v>
      </c>
      <c r="E360" s="16"/>
    </row>
    <row r="361" spans="1:5" s="17" customFormat="1" ht="13">
      <c r="A361" s="92"/>
      <c r="B361" s="93"/>
      <c r="C361" s="22" t="s">
        <v>452</v>
      </c>
      <c r="D361" s="21" t="s">
        <v>613</v>
      </c>
      <c r="E361" s="16"/>
    </row>
    <row r="362" spans="1:5" ht="36" customHeight="1">
      <c r="A362" s="351" t="s">
        <v>614</v>
      </c>
      <c r="B362" s="352"/>
      <c r="C362" s="352"/>
      <c r="D362" s="115" t="s">
        <v>615</v>
      </c>
      <c r="E362" s="16">
        <f>E364+E462+E473</f>
        <v>1042032</v>
      </c>
    </row>
    <row r="363" spans="1:5" ht="18" customHeight="1">
      <c r="A363" s="13" t="s">
        <v>616</v>
      </c>
      <c r="B363" s="14"/>
      <c r="C363" s="14"/>
      <c r="D363" s="14" t="s">
        <v>12</v>
      </c>
      <c r="E363" s="16">
        <f>E364-E394-E458</f>
        <v>866393</v>
      </c>
    </row>
    <row r="364" spans="1:5" ht="18" customHeight="1">
      <c r="A364" s="18" t="s">
        <v>13</v>
      </c>
      <c r="B364" s="19"/>
      <c r="C364" s="20"/>
      <c r="D364" s="21" t="s">
        <v>14</v>
      </c>
      <c r="E364" s="16">
        <f>E365+E415</f>
        <v>924031</v>
      </c>
    </row>
    <row r="365" spans="1:5" ht="18" customHeight="1">
      <c r="A365" s="13" t="s">
        <v>15</v>
      </c>
      <c r="B365" s="22"/>
      <c r="C365" s="22"/>
      <c r="D365" s="21" t="s">
        <v>16</v>
      </c>
      <c r="E365" s="16">
        <f>E366+E382+E412+E393</f>
        <v>914554</v>
      </c>
    </row>
    <row r="366" spans="1:5" ht="27.75" customHeight="1">
      <c r="A366" s="307" t="s">
        <v>17</v>
      </c>
      <c r="B366" s="308"/>
      <c r="C366" s="308"/>
      <c r="D366" s="21" t="s">
        <v>18</v>
      </c>
      <c r="E366" s="16">
        <f>E367+E370+E379</f>
        <v>546802</v>
      </c>
    </row>
    <row r="367" spans="1:5" ht="32.15" customHeight="1">
      <c r="A367" s="307" t="s">
        <v>19</v>
      </c>
      <c r="B367" s="308"/>
      <c r="C367" s="308"/>
      <c r="D367" s="23" t="s">
        <v>20</v>
      </c>
      <c r="E367" s="16">
        <f t="shared" ref="E367:E368" si="3">E368</f>
        <v>0</v>
      </c>
    </row>
    <row r="368" spans="1:5" ht="18" customHeight="1">
      <c r="A368" s="13" t="s">
        <v>617</v>
      </c>
      <c r="B368" s="23"/>
      <c r="C368" s="22"/>
      <c r="D368" s="24" t="s">
        <v>22</v>
      </c>
      <c r="E368" s="16">
        <f t="shared" si="3"/>
        <v>0</v>
      </c>
    </row>
    <row r="369" spans="1:5" ht="18" customHeight="1">
      <c r="A369" s="13"/>
      <c r="B369" s="22" t="s">
        <v>618</v>
      </c>
      <c r="C369" s="23"/>
      <c r="D369" s="24" t="s">
        <v>24</v>
      </c>
      <c r="E369" s="16"/>
    </row>
    <row r="370" spans="1:5" ht="34.4" customHeight="1">
      <c r="A370" s="323" t="s">
        <v>619</v>
      </c>
      <c r="B370" s="324"/>
      <c r="C370" s="324"/>
      <c r="D370" s="23" t="s">
        <v>26</v>
      </c>
      <c r="E370" s="16">
        <f>E371+E374</f>
        <v>546802</v>
      </c>
    </row>
    <row r="371" spans="1:5" ht="18" customHeight="1">
      <c r="A371" s="13" t="s">
        <v>27</v>
      </c>
      <c r="B371" s="14"/>
      <c r="C371" s="22"/>
      <c r="D371" s="24" t="s">
        <v>28</v>
      </c>
      <c r="E371" s="16">
        <f>E372+E373</f>
        <v>4100</v>
      </c>
    </row>
    <row r="372" spans="1:5" ht="18" customHeight="1">
      <c r="A372" s="13"/>
      <c r="B372" s="25" t="s">
        <v>29</v>
      </c>
      <c r="C372" s="22"/>
      <c r="D372" s="24" t="s">
        <v>30</v>
      </c>
      <c r="E372" s="16"/>
    </row>
    <row r="373" spans="1:5" ht="24.75" customHeight="1">
      <c r="A373" s="26"/>
      <c r="B373" s="337" t="s">
        <v>620</v>
      </c>
      <c r="C373" s="337"/>
      <c r="D373" s="24" t="s">
        <v>32</v>
      </c>
      <c r="E373" s="16">
        <v>4100</v>
      </c>
    </row>
    <row r="374" spans="1:5" ht="30" customHeight="1">
      <c r="A374" s="348" t="s">
        <v>33</v>
      </c>
      <c r="B374" s="304"/>
      <c r="C374" s="292"/>
      <c r="D374" s="24" t="s">
        <v>34</v>
      </c>
      <c r="E374" s="16">
        <f>E375+E376+E377+E378</f>
        <v>542702</v>
      </c>
    </row>
    <row r="375" spans="1:5" ht="18" customHeight="1">
      <c r="A375" s="13"/>
      <c r="B375" s="22" t="s">
        <v>35</v>
      </c>
      <c r="C375" s="23"/>
      <c r="D375" s="24" t="s">
        <v>36</v>
      </c>
      <c r="E375" s="16">
        <v>542702</v>
      </c>
    </row>
    <row r="376" spans="1:5" ht="23.25" customHeight="1">
      <c r="A376" s="13"/>
      <c r="B376" s="305" t="s">
        <v>37</v>
      </c>
      <c r="C376" s="305"/>
      <c r="D376" s="24" t="s">
        <v>38</v>
      </c>
      <c r="E376" s="16"/>
    </row>
    <row r="377" spans="1:5" s="17" customFormat="1" ht="24.75" customHeight="1">
      <c r="A377" s="13"/>
      <c r="B377" s="320" t="s">
        <v>39</v>
      </c>
      <c r="C377" s="311"/>
      <c r="D377" s="30" t="s">
        <v>40</v>
      </c>
      <c r="E377" s="16"/>
    </row>
    <row r="378" spans="1:5" s="17" customFormat="1" ht="24.75" customHeight="1">
      <c r="A378" s="13"/>
      <c r="B378" s="320" t="s">
        <v>41</v>
      </c>
      <c r="C378" s="311"/>
      <c r="D378" s="30" t="s">
        <v>42</v>
      </c>
      <c r="E378" s="16"/>
    </row>
    <row r="379" spans="1:5" ht="24.75" customHeight="1">
      <c r="A379" s="307" t="s">
        <v>43</v>
      </c>
      <c r="B379" s="308"/>
      <c r="C379" s="308"/>
      <c r="D379" s="23" t="s">
        <v>44</v>
      </c>
      <c r="E379" s="16">
        <f t="shared" ref="E379:E380" si="4">E380</f>
        <v>0</v>
      </c>
    </row>
    <row r="380" spans="1:5" s="116" customFormat="1" ht="26.25" customHeight="1">
      <c r="A380" s="346" t="s">
        <v>45</v>
      </c>
      <c r="B380" s="347"/>
      <c r="C380" s="347"/>
      <c r="D380" s="31" t="s">
        <v>46</v>
      </c>
      <c r="E380" s="16">
        <f t="shared" si="4"/>
        <v>0</v>
      </c>
    </row>
    <row r="381" spans="1:5" ht="18" customHeight="1">
      <c r="A381" s="13"/>
      <c r="B381" s="22" t="s">
        <v>47</v>
      </c>
      <c r="C381" s="23"/>
      <c r="D381" s="24" t="s">
        <v>48</v>
      </c>
      <c r="E381" s="16"/>
    </row>
    <row r="382" spans="1:5" ht="18" customHeight="1">
      <c r="A382" s="13" t="s">
        <v>49</v>
      </c>
      <c r="B382" s="22"/>
      <c r="C382" s="27"/>
      <c r="D382" s="23" t="s">
        <v>50</v>
      </c>
      <c r="E382" s="16">
        <f>E383</f>
        <v>180690</v>
      </c>
    </row>
    <row r="383" spans="1:5" ht="24" customHeight="1">
      <c r="A383" s="307" t="s">
        <v>51</v>
      </c>
      <c r="B383" s="308"/>
      <c r="C383" s="308"/>
      <c r="D383" s="21" t="s">
        <v>52</v>
      </c>
      <c r="E383" s="16">
        <f>E384+E387+E391+E392</f>
        <v>180690</v>
      </c>
    </row>
    <row r="384" spans="1:5" ht="18" customHeight="1">
      <c r="A384" s="33"/>
      <c r="B384" s="22" t="s">
        <v>53</v>
      </c>
      <c r="C384" s="23"/>
      <c r="D384" s="21" t="s">
        <v>54</v>
      </c>
      <c r="E384" s="16">
        <f>E385+E386</f>
        <v>143500</v>
      </c>
    </row>
    <row r="385" spans="1:5" ht="18" customHeight="1">
      <c r="A385" s="33"/>
      <c r="B385" s="22"/>
      <c r="C385" s="23" t="s">
        <v>55</v>
      </c>
      <c r="D385" s="21" t="s">
        <v>56</v>
      </c>
      <c r="E385" s="16">
        <v>49000</v>
      </c>
    </row>
    <row r="386" spans="1:5" ht="18" customHeight="1">
      <c r="A386" s="33"/>
      <c r="B386" s="22"/>
      <c r="C386" s="23" t="s">
        <v>57</v>
      </c>
      <c r="D386" s="21" t="s">
        <v>58</v>
      </c>
      <c r="E386" s="16">
        <v>94500</v>
      </c>
    </row>
    <row r="387" spans="1:5" ht="18" customHeight="1">
      <c r="A387" s="33"/>
      <c r="B387" s="22" t="s">
        <v>59</v>
      </c>
      <c r="C387" s="34"/>
      <c r="D387" s="21" t="s">
        <v>60</v>
      </c>
      <c r="E387" s="16">
        <f>E388+E389+E390</f>
        <v>29490</v>
      </c>
    </row>
    <row r="388" spans="1:5" ht="18" customHeight="1">
      <c r="A388" s="33"/>
      <c r="B388" s="22"/>
      <c r="C388" s="23" t="s">
        <v>61</v>
      </c>
      <c r="D388" s="21" t="s">
        <v>62</v>
      </c>
      <c r="E388" s="16">
        <v>10500</v>
      </c>
    </row>
    <row r="389" spans="1:5" ht="18" customHeight="1">
      <c r="A389" s="33"/>
      <c r="B389" s="22"/>
      <c r="C389" s="23" t="s">
        <v>63</v>
      </c>
      <c r="D389" s="21" t="s">
        <v>64</v>
      </c>
      <c r="E389" s="16">
        <v>18500</v>
      </c>
    </row>
    <row r="390" spans="1:5" ht="30" customHeight="1">
      <c r="A390" s="33"/>
      <c r="B390" s="22"/>
      <c r="C390" s="35" t="s">
        <v>65</v>
      </c>
      <c r="D390" s="21" t="s">
        <v>66</v>
      </c>
      <c r="E390" s="16">
        <v>490</v>
      </c>
    </row>
    <row r="391" spans="1:5" ht="18" customHeight="1">
      <c r="A391" s="33"/>
      <c r="B391" s="22" t="s">
        <v>67</v>
      </c>
      <c r="C391" s="23"/>
      <c r="D391" s="21" t="s">
        <v>68</v>
      </c>
      <c r="E391" s="16">
        <v>7700</v>
      </c>
    </row>
    <row r="392" spans="1:5" ht="18" customHeight="1">
      <c r="A392" s="33"/>
      <c r="B392" s="22" t="s">
        <v>69</v>
      </c>
      <c r="C392" s="23"/>
      <c r="D392" s="21" t="s">
        <v>70</v>
      </c>
      <c r="E392" s="16"/>
    </row>
    <row r="393" spans="1:5" ht="29.5" customHeight="1">
      <c r="A393" s="307" t="s">
        <v>71</v>
      </c>
      <c r="B393" s="308"/>
      <c r="C393" s="308"/>
      <c r="D393" s="23" t="s">
        <v>72</v>
      </c>
      <c r="E393" s="16">
        <f>E394+E400+E403+E406</f>
        <v>185972</v>
      </c>
    </row>
    <row r="394" spans="1:5" ht="32.5" customHeight="1">
      <c r="A394" s="323" t="s">
        <v>73</v>
      </c>
      <c r="B394" s="324"/>
      <c r="C394" s="324"/>
      <c r="D394" s="21" t="s">
        <v>74</v>
      </c>
      <c r="E394" s="16">
        <f>E395+E396+E397+E398+E399</f>
        <v>133669</v>
      </c>
    </row>
    <row r="395" spans="1:5" ht="30.65" customHeight="1">
      <c r="A395" s="33"/>
      <c r="B395" s="343" t="s">
        <v>75</v>
      </c>
      <c r="C395" s="343"/>
      <c r="D395" s="21" t="s">
        <v>76</v>
      </c>
      <c r="E395" s="16"/>
    </row>
    <row r="396" spans="1:5" ht="39" customHeight="1">
      <c r="A396" s="33"/>
      <c r="B396" s="343" t="s">
        <v>77</v>
      </c>
      <c r="C396" s="343"/>
      <c r="D396" s="21" t="s">
        <v>78</v>
      </c>
      <c r="E396" s="16">
        <v>106512</v>
      </c>
    </row>
    <row r="397" spans="1:5" s="40" customFormat="1" ht="19.399999999999999" customHeight="1">
      <c r="A397" s="37"/>
      <c r="B397" s="38" t="s">
        <v>79</v>
      </c>
      <c r="C397" s="38"/>
      <c r="D397" s="39" t="s">
        <v>80</v>
      </c>
      <c r="E397" s="16"/>
    </row>
    <row r="398" spans="1:5" ht="18" customHeight="1">
      <c r="A398" s="33"/>
      <c r="B398" s="23" t="s">
        <v>81</v>
      </c>
      <c r="C398" s="23"/>
      <c r="D398" s="21" t="s">
        <v>82</v>
      </c>
      <c r="E398" s="16">
        <f>4499+125</f>
        <v>4624</v>
      </c>
    </row>
    <row r="399" spans="1:5" ht="26.25" customHeight="1">
      <c r="A399" s="33"/>
      <c r="B399" s="344" t="s">
        <v>83</v>
      </c>
      <c r="C399" s="345"/>
      <c r="D399" s="41" t="s">
        <v>84</v>
      </c>
      <c r="E399" s="16">
        <v>22533</v>
      </c>
    </row>
    <row r="400" spans="1:5" ht="18" customHeight="1">
      <c r="A400" s="13" t="s">
        <v>85</v>
      </c>
      <c r="B400" s="42"/>
      <c r="C400" s="43"/>
      <c r="D400" s="44" t="s">
        <v>86</v>
      </c>
      <c r="E400" s="16">
        <f>E401+E402</f>
        <v>0</v>
      </c>
    </row>
    <row r="401" spans="1:5" ht="18" customHeight="1">
      <c r="A401" s="46"/>
      <c r="B401" s="47" t="s">
        <v>87</v>
      </c>
      <c r="C401" s="42"/>
      <c r="D401" s="48" t="s">
        <v>88</v>
      </c>
      <c r="E401" s="16"/>
    </row>
    <row r="402" spans="1:5" s="40" customFormat="1" ht="18" customHeight="1">
      <c r="A402" s="49"/>
      <c r="B402" s="50" t="s">
        <v>89</v>
      </c>
      <c r="C402" s="51"/>
      <c r="D402" s="52" t="s">
        <v>90</v>
      </c>
      <c r="E402" s="16"/>
    </row>
    <row r="403" spans="1:5" ht="18" customHeight="1">
      <c r="A403" s="33" t="s">
        <v>91</v>
      </c>
      <c r="B403" s="23"/>
      <c r="C403" s="27"/>
      <c r="D403" s="24" t="s">
        <v>92</v>
      </c>
      <c r="E403" s="16">
        <f>E404+E405</f>
        <v>800</v>
      </c>
    </row>
    <row r="404" spans="1:5" ht="18" customHeight="1">
      <c r="A404" s="33"/>
      <c r="B404" s="22" t="s">
        <v>93</v>
      </c>
      <c r="C404" s="23"/>
      <c r="D404" s="24" t="s">
        <v>94</v>
      </c>
      <c r="E404" s="16">
        <v>800</v>
      </c>
    </row>
    <row r="405" spans="1:5" ht="18" customHeight="1">
      <c r="A405" s="33"/>
      <c r="B405" s="53" t="s">
        <v>95</v>
      </c>
      <c r="C405" s="23"/>
      <c r="D405" s="24" t="s">
        <v>96</v>
      </c>
      <c r="E405" s="16"/>
    </row>
    <row r="406" spans="1:5" ht="27" customHeight="1">
      <c r="A406" s="323" t="s">
        <v>97</v>
      </c>
      <c r="B406" s="324"/>
      <c r="C406" s="324"/>
      <c r="D406" s="24" t="s">
        <v>98</v>
      </c>
      <c r="E406" s="16">
        <f>E407+E410+E411</f>
        <v>51503</v>
      </c>
    </row>
    <row r="407" spans="1:5" ht="18" customHeight="1">
      <c r="A407" s="33"/>
      <c r="B407" s="22" t="s">
        <v>99</v>
      </c>
      <c r="C407" s="34"/>
      <c r="D407" s="24" t="s">
        <v>100</v>
      </c>
      <c r="E407" s="16">
        <f>E408+E409</f>
        <v>41500</v>
      </c>
    </row>
    <row r="408" spans="1:5" ht="18" customHeight="1">
      <c r="A408" s="33"/>
      <c r="B408" s="54"/>
      <c r="C408" s="23" t="s">
        <v>101</v>
      </c>
      <c r="D408" s="24" t="s">
        <v>102</v>
      </c>
      <c r="E408" s="16">
        <v>26500</v>
      </c>
    </row>
    <row r="409" spans="1:5" ht="18" customHeight="1">
      <c r="A409" s="33"/>
      <c r="B409" s="54"/>
      <c r="C409" s="23" t="s">
        <v>103</v>
      </c>
      <c r="D409" s="24" t="s">
        <v>104</v>
      </c>
      <c r="E409" s="16">
        <v>15000</v>
      </c>
    </row>
    <row r="410" spans="1:5" ht="18" customHeight="1">
      <c r="A410" s="33"/>
      <c r="B410" s="22" t="s">
        <v>105</v>
      </c>
      <c r="C410" s="23"/>
      <c r="D410" s="24" t="s">
        <v>106</v>
      </c>
      <c r="E410" s="16"/>
    </row>
    <row r="411" spans="1:5" ht="24.75" customHeight="1">
      <c r="A411" s="33"/>
      <c r="B411" s="305" t="s">
        <v>107</v>
      </c>
      <c r="C411" s="305"/>
      <c r="D411" s="24" t="s">
        <v>108</v>
      </c>
      <c r="E411" s="16">
        <f>3268+385+150+6200</f>
        <v>10003</v>
      </c>
    </row>
    <row r="412" spans="1:5" ht="18" customHeight="1">
      <c r="A412" s="33" t="s">
        <v>109</v>
      </c>
      <c r="B412" s="53"/>
      <c r="C412" s="27"/>
      <c r="D412" s="23" t="s">
        <v>110</v>
      </c>
      <c r="E412" s="16">
        <f t="shared" ref="E412:E413" si="5">E413</f>
        <v>1090</v>
      </c>
    </row>
    <row r="413" spans="1:5" ht="18" customHeight="1">
      <c r="A413" s="33" t="s">
        <v>111</v>
      </c>
      <c r="B413" s="23"/>
      <c r="C413" s="27"/>
      <c r="D413" s="24" t="s">
        <v>112</v>
      </c>
      <c r="E413" s="16">
        <f t="shared" si="5"/>
        <v>1090</v>
      </c>
    </row>
    <row r="414" spans="1:5" ht="18" customHeight="1">
      <c r="A414" s="33"/>
      <c r="B414" s="53" t="s">
        <v>113</v>
      </c>
      <c r="C414" s="23"/>
      <c r="D414" s="24" t="s">
        <v>114</v>
      </c>
      <c r="E414" s="16">
        <v>1090</v>
      </c>
    </row>
    <row r="415" spans="1:5" ht="18" customHeight="1">
      <c r="A415" s="13" t="s">
        <v>115</v>
      </c>
      <c r="B415" s="55"/>
      <c r="C415" s="22"/>
      <c r="D415" s="24" t="s">
        <v>116</v>
      </c>
      <c r="E415" s="16">
        <f>E416+E428</f>
        <v>9477</v>
      </c>
    </row>
    <row r="416" spans="1:5" ht="18" customHeight="1">
      <c r="A416" s="13" t="s">
        <v>117</v>
      </c>
      <c r="B416" s="22"/>
      <c r="C416" s="27"/>
      <c r="D416" s="23" t="s">
        <v>118</v>
      </c>
      <c r="E416" s="16">
        <f>E417+E426</f>
        <v>15492</v>
      </c>
    </row>
    <row r="417" spans="1:5" ht="18" customHeight="1">
      <c r="A417" s="13" t="s">
        <v>119</v>
      </c>
      <c r="B417" s="23"/>
      <c r="C417" s="27"/>
      <c r="D417" s="24" t="s">
        <v>120</v>
      </c>
      <c r="E417" s="16">
        <f>E418+E419+E422+E425</f>
        <v>15492</v>
      </c>
    </row>
    <row r="418" spans="1:5" ht="18" customHeight="1">
      <c r="A418" s="33"/>
      <c r="B418" s="22" t="s">
        <v>121</v>
      </c>
      <c r="C418" s="34"/>
      <c r="D418" s="24" t="s">
        <v>122</v>
      </c>
      <c r="E418" s="16"/>
    </row>
    <row r="419" spans="1:5" ht="18" customHeight="1">
      <c r="A419" s="33"/>
      <c r="B419" s="22" t="s">
        <v>123</v>
      </c>
      <c r="C419" s="23"/>
      <c r="D419" s="24" t="s">
        <v>124</v>
      </c>
      <c r="E419" s="16">
        <f>E420+E421</f>
        <v>15492</v>
      </c>
    </row>
    <row r="420" spans="1:5" s="17" customFormat="1" ht="18" customHeight="1">
      <c r="A420" s="33"/>
      <c r="B420" s="22"/>
      <c r="C420" s="23" t="s">
        <v>125</v>
      </c>
      <c r="D420" s="24" t="s">
        <v>126</v>
      </c>
      <c r="E420" s="16"/>
    </row>
    <row r="421" spans="1:5" ht="18" customHeight="1">
      <c r="A421" s="33"/>
      <c r="B421" s="22"/>
      <c r="C421" s="23" t="s">
        <v>127</v>
      </c>
      <c r="D421" s="24" t="s">
        <v>128</v>
      </c>
      <c r="E421" s="16">
        <f>2492+13000</f>
        <v>15492</v>
      </c>
    </row>
    <row r="422" spans="1:5" ht="18" customHeight="1">
      <c r="A422" s="13"/>
      <c r="B422" s="22" t="s">
        <v>129</v>
      </c>
      <c r="C422" s="23"/>
      <c r="D422" s="24" t="s">
        <v>130</v>
      </c>
      <c r="E422" s="16">
        <f>E423+E424</f>
        <v>0</v>
      </c>
    </row>
    <row r="423" spans="1:5" ht="18" customHeight="1">
      <c r="A423" s="13"/>
      <c r="B423" s="22"/>
      <c r="C423" s="23" t="s">
        <v>131</v>
      </c>
      <c r="D423" s="24" t="s">
        <v>132</v>
      </c>
      <c r="E423" s="16"/>
    </row>
    <row r="424" spans="1:5" ht="27" customHeight="1">
      <c r="A424" s="13"/>
      <c r="B424" s="22"/>
      <c r="C424" s="35" t="s">
        <v>133</v>
      </c>
      <c r="D424" s="24" t="s">
        <v>134</v>
      </c>
      <c r="E424" s="16"/>
    </row>
    <row r="425" spans="1:5" ht="18" customHeight="1">
      <c r="A425" s="13"/>
      <c r="B425" s="22" t="s">
        <v>135</v>
      </c>
      <c r="C425" s="23"/>
      <c r="D425" s="24" t="s">
        <v>136</v>
      </c>
      <c r="E425" s="16"/>
    </row>
    <row r="426" spans="1:5" ht="18" customHeight="1">
      <c r="A426" s="13" t="s">
        <v>137</v>
      </c>
      <c r="B426" s="23"/>
      <c r="C426" s="22"/>
      <c r="D426" s="24" t="s">
        <v>138</v>
      </c>
      <c r="E426" s="16">
        <f>E427</f>
        <v>0</v>
      </c>
    </row>
    <row r="427" spans="1:5" ht="18" customHeight="1">
      <c r="A427" s="13"/>
      <c r="B427" s="22" t="s">
        <v>139</v>
      </c>
      <c r="C427" s="23"/>
      <c r="D427" s="24" t="s">
        <v>140</v>
      </c>
      <c r="E427" s="16"/>
    </row>
    <row r="428" spans="1:5" ht="27.75" customHeight="1">
      <c r="A428" s="307" t="s">
        <v>141</v>
      </c>
      <c r="B428" s="308"/>
      <c r="C428" s="308"/>
      <c r="D428" s="24" t="s">
        <v>142</v>
      </c>
      <c r="E428" s="16">
        <f>E429++E440+E443+E450+E458</f>
        <v>-6015</v>
      </c>
    </row>
    <row r="429" spans="1:5" ht="37.4" customHeight="1">
      <c r="A429" s="323" t="s">
        <v>621</v>
      </c>
      <c r="B429" s="324"/>
      <c r="C429" s="324"/>
      <c r="D429" s="21" t="s">
        <v>144</v>
      </c>
      <c r="E429" s="16">
        <f>E430+E431+E432+E433+E434+E435+E436+E437+E438+E439</f>
        <v>3595</v>
      </c>
    </row>
    <row r="430" spans="1:5" ht="18" customHeight="1">
      <c r="A430" s="33"/>
      <c r="B430" s="22" t="s">
        <v>145</v>
      </c>
      <c r="C430" s="23"/>
      <c r="D430" s="21" t="s">
        <v>146</v>
      </c>
      <c r="E430" s="16">
        <v>85</v>
      </c>
    </row>
    <row r="431" spans="1:5" ht="18" customHeight="1">
      <c r="A431" s="33"/>
      <c r="B431" s="22" t="s">
        <v>147</v>
      </c>
      <c r="C431" s="23"/>
      <c r="D431" s="21" t="s">
        <v>148</v>
      </c>
      <c r="E431" s="16"/>
    </row>
    <row r="432" spans="1:5" ht="18" customHeight="1">
      <c r="A432" s="33"/>
      <c r="B432" s="22" t="s">
        <v>149</v>
      </c>
      <c r="C432" s="23"/>
      <c r="D432" s="21" t="s">
        <v>150</v>
      </c>
      <c r="E432" s="16">
        <v>2900</v>
      </c>
    </row>
    <row r="433" spans="1:5" s="17" customFormat="1" ht="18" customHeight="1">
      <c r="A433" s="33"/>
      <c r="B433" s="22" t="s">
        <v>151</v>
      </c>
      <c r="C433" s="23"/>
      <c r="D433" s="21" t="s">
        <v>152</v>
      </c>
      <c r="E433" s="16"/>
    </row>
    <row r="434" spans="1:5" ht="18" customHeight="1">
      <c r="A434" s="57"/>
      <c r="B434" s="22" t="s">
        <v>153</v>
      </c>
      <c r="C434" s="23"/>
      <c r="D434" s="21" t="s">
        <v>154</v>
      </c>
      <c r="E434" s="16"/>
    </row>
    <row r="435" spans="1:5" s="17" customFormat="1" ht="18" customHeight="1">
      <c r="A435" s="57"/>
      <c r="B435" s="58" t="s">
        <v>155</v>
      </c>
      <c r="C435" s="59"/>
      <c r="D435" s="60" t="s">
        <v>156</v>
      </c>
      <c r="E435" s="16"/>
    </row>
    <row r="436" spans="1:5" ht="27.75" customHeight="1">
      <c r="A436" s="61"/>
      <c r="B436" s="337" t="s">
        <v>157</v>
      </c>
      <c r="C436" s="337"/>
      <c r="D436" s="21" t="s">
        <v>158</v>
      </c>
      <c r="E436" s="16"/>
    </row>
    <row r="437" spans="1:5" ht="18" customHeight="1">
      <c r="A437" s="61"/>
      <c r="B437" s="22" t="s">
        <v>159</v>
      </c>
      <c r="C437" s="23"/>
      <c r="D437" s="21" t="s">
        <v>160</v>
      </c>
      <c r="E437" s="16">
        <v>610</v>
      </c>
    </row>
    <row r="438" spans="1:5" s="17" customFormat="1" ht="18" customHeight="1">
      <c r="A438" s="61"/>
      <c r="B438" s="47" t="s">
        <v>161</v>
      </c>
      <c r="C438" s="23"/>
      <c r="D438" s="62" t="s">
        <v>162</v>
      </c>
      <c r="E438" s="16"/>
    </row>
    <row r="439" spans="1:5" ht="18" customHeight="1">
      <c r="A439" s="57"/>
      <c r="B439" s="22" t="s">
        <v>163</v>
      </c>
      <c r="C439" s="23"/>
      <c r="D439" s="21" t="s">
        <v>164</v>
      </c>
      <c r="E439" s="16"/>
    </row>
    <row r="440" spans="1:5" ht="32.25" customHeight="1">
      <c r="A440" s="341" t="s">
        <v>622</v>
      </c>
      <c r="B440" s="342"/>
      <c r="C440" s="342"/>
      <c r="D440" s="21" t="s">
        <v>166</v>
      </c>
      <c r="E440" s="16">
        <f>E441+E442</f>
        <v>20077</v>
      </c>
    </row>
    <row r="441" spans="1:5" ht="18" customHeight="1">
      <c r="A441" s="33"/>
      <c r="B441" s="53" t="s">
        <v>167</v>
      </c>
      <c r="C441" s="23"/>
      <c r="D441" s="21" t="s">
        <v>168</v>
      </c>
      <c r="E441" s="16"/>
    </row>
    <row r="442" spans="1:5" ht="18" customHeight="1">
      <c r="A442" s="57"/>
      <c r="B442" s="22" t="s">
        <v>169</v>
      </c>
      <c r="C442" s="23"/>
      <c r="D442" s="21" t="s">
        <v>170</v>
      </c>
      <c r="E442" s="16">
        <f>2600+4480+10000+431+766+1800</f>
        <v>20077</v>
      </c>
    </row>
    <row r="443" spans="1:5" ht="18" customHeight="1">
      <c r="A443" s="33" t="s">
        <v>171</v>
      </c>
      <c r="B443" s="23"/>
      <c r="C443" s="22"/>
      <c r="D443" s="21" t="s">
        <v>172</v>
      </c>
      <c r="E443" s="16">
        <f>E444+E446+E449</f>
        <v>10300</v>
      </c>
    </row>
    <row r="444" spans="1:5" ht="28.5" customHeight="1">
      <c r="A444" s="33"/>
      <c r="B444" s="337" t="s">
        <v>173</v>
      </c>
      <c r="C444" s="337"/>
      <c r="D444" s="21" t="s">
        <v>174</v>
      </c>
      <c r="E444" s="16">
        <f>E445</f>
        <v>10300</v>
      </c>
    </row>
    <row r="445" spans="1:5" ht="26.25" customHeight="1">
      <c r="A445" s="33"/>
      <c r="B445" s="22"/>
      <c r="C445" s="35" t="s">
        <v>175</v>
      </c>
      <c r="D445" s="21" t="s">
        <v>176</v>
      </c>
      <c r="E445" s="16">
        <v>10300</v>
      </c>
    </row>
    <row r="446" spans="1:5" ht="24.75" customHeight="1">
      <c r="A446" s="33"/>
      <c r="B446" s="305" t="s">
        <v>177</v>
      </c>
      <c r="C446" s="305"/>
      <c r="D446" s="21" t="s">
        <v>178</v>
      </c>
      <c r="E446" s="16"/>
    </row>
    <row r="447" spans="1:5" ht="30" customHeight="1">
      <c r="A447" s="33"/>
      <c r="B447" s="305" t="s">
        <v>179</v>
      </c>
      <c r="C447" s="305"/>
      <c r="D447" s="21" t="s">
        <v>180</v>
      </c>
      <c r="E447" s="16">
        <f>E448</f>
        <v>0</v>
      </c>
    </row>
    <row r="448" spans="1:5" s="17" customFormat="1" ht="33.65" customHeight="1">
      <c r="A448" s="33"/>
      <c r="B448" s="22"/>
      <c r="C448" s="35" t="s">
        <v>181</v>
      </c>
      <c r="D448" s="21" t="s">
        <v>182</v>
      </c>
      <c r="E448" s="16"/>
    </row>
    <row r="449" spans="1:5" ht="18" customHeight="1">
      <c r="A449" s="33"/>
      <c r="B449" s="22" t="s">
        <v>183</v>
      </c>
      <c r="C449" s="23"/>
      <c r="D449" s="21" t="s">
        <v>184</v>
      </c>
      <c r="E449" s="16"/>
    </row>
    <row r="450" spans="1:5" ht="24.75" customHeight="1">
      <c r="A450" s="326" t="s">
        <v>623</v>
      </c>
      <c r="B450" s="327"/>
      <c r="C450" s="327"/>
      <c r="D450" s="21" t="s">
        <v>186</v>
      </c>
      <c r="E450" s="16">
        <f>E451+E453+E454+E455+E456+E457</f>
        <v>36044</v>
      </c>
    </row>
    <row r="451" spans="1:5" ht="18" customHeight="1">
      <c r="A451" s="33"/>
      <c r="B451" s="23" t="s">
        <v>187</v>
      </c>
      <c r="C451" s="22"/>
      <c r="D451" s="21" t="s">
        <v>188</v>
      </c>
      <c r="E451" s="16">
        <f>E452</f>
        <v>0</v>
      </c>
    </row>
    <row r="452" spans="1:5" ht="18" customHeight="1">
      <c r="A452" s="33"/>
      <c r="B452" s="23"/>
      <c r="C452" s="22" t="s">
        <v>189</v>
      </c>
      <c r="D452" s="21" t="s">
        <v>190</v>
      </c>
      <c r="E452" s="16"/>
    </row>
    <row r="453" spans="1:5" ht="18" customHeight="1">
      <c r="A453" s="33"/>
      <c r="B453" s="22" t="s">
        <v>191</v>
      </c>
      <c r="C453" s="23"/>
      <c r="D453" s="21" t="s">
        <v>192</v>
      </c>
      <c r="E453" s="16">
        <v>7000</v>
      </c>
    </row>
    <row r="454" spans="1:5" ht="18" customHeight="1">
      <c r="A454" s="33"/>
      <c r="B454" s="329" t="s">
        <v>193</v>
      </c>
      <c r="C454" s="329"/>
      <c r="D454" s="64" t="s">
        <v>194</v>
      </c>
      <c r="E454" s="16">
        <v>29044</v>
      </c>
    </row>
    <row r="455" spans="1:5" ht="18" customHeight="1">
      <c r="A455" s="33"/>
      <c r="B455" s="329" t="s">
        <v>197</v>
      </c>
      <c r="C455" s="329"/>
      <c r="D455" s="65" t="s">
        <v>198</v>
      </c>
      <c r="E455" s="16"/>
    </row>
    <row r="456" spans="1:5" ht="27.75" customHeight="1">
      <c r="A456" s="33"/>
      <c r="B456" s="330" t="s">
        <v>199</v>
      </c>
      <c r="C456" s="330"/>
      <c r="D456" s="65" t="s">
        <v>200</v>
      </c>
      <c r="E456" s="16"/>
    </row>
    <row r="457" spans="1:5" ht="18" customHeight="1">
      <c r="A457" s="33"/>
      <c r="B457" s="22" t="s">
        <v>209</v>
      </c>
      <c r="C457" s="23"/>
      <c r="D457" s="21" t="s">
        <v>210</v>
      </c>
      <c r="E457" s="16"/>
    </row>
    <row r="458" spans="1:5" ht="26.25" customHeight="1">
      <c r="A458" s="341" t="s">
        <v>624</v>
      </c>
      <c r="B458" s="342"/>
      <c r="C458" s="342"/>
      <c r="D458" s="21" t="s">
        <v>212</v>
      </c>
      <c r="E458" s="16">
        <f>E459+E460+E461</f>
        <v>-76031</v>
      </c>
    </row>
    <row r="459" spans="1:5" ht="18" customHeight="1">
      <c r="A459" s="33"/>
      <c r="B459" s="22" t="s">
        <v>625</v>
      </c>
      <c r="C459" s="23"/>
      <c r="D459" s="21" t="s">
        <v>214</v>
      </c>
      <c r="E459" s="16"/>
    </row>
    <row r="460" spans="1:5" ht="29.5" customHeight="1">
      <c r="A460" s="26"/>
      <c r="B460" s="299" t="s">
        <v>215</v>
      </c>
      <c r="C460" s="299"/>
      <c r="D460" s="21" t="s">
        <v>216</v>
      </c>
      <c r="E460" s="16">
        <f>-2054-125-73852</f>
        <v>-76031</v>
      </c>
    </row>
    <row r="461" spans="1:5" ht="18" customHeight="1">
      <c r="A461" s="33"/>
      <c r="B461" s="22" t="s">
        <v>221</v>
      </c>
      <c r="C461" s="23"/>
      <c r="D461" s="21" t="s">
        <v>222</v>
      </c>
      <c r="E461" s="16"/>
    </row>
    <row r="462" spans="1:5" ht="18" customHeight="1">
      <c r="A462" s="33" t="s">
        <v>237</v>
      </c>
      <c r="B462" s="53"/>
      <c r="C462" s="69"/>
      <c r="D462" s="21" t="s">
        <v>238</v>
      </c>
      <c r="E462" s="16">
        <f>E463+E470</f>
        <v>100000</v>
      </c>
    </row>
    <row r="463" spans="1:5" ht="25.5" customHeight="1">
      <c r="A463" s="326" t="s">
        <v>626</v>
      </c>
      <c r="B463" s="327"/>
      <c r="C463" s="327"/>
      <c r="D463" s="21" t="s">
        <v>240</v>
      </c>
      <c r="E463" s="16">
        <f>E464+E465+E466+E467+E468+E469</f>
        <v>100000</v>
      </c>
    </row>
    <row r="464" spans="1:5" ht="36" customHeight="1">
      <c r="A464" s="33"/>
      <c r="B464" s="305" t="s">
        <v>241</v>
      </c>
      <c r="C464" s="305"/>
      <c r="D464" s="21" t="s">
        <v>242</v>
      </c>
      <c r="E464" s="16">
        <v>100000</v>
      </c>
    </row>
    <row r="465" spans="1:5" ht="18" customHeight="1">
      <c r="A465" s="33"/>
      <c r="B465" s="22" t="s">
        <v>243</v>
      </c>
      <c r="C465" s="23"/>
      <c r="D465" s="21" t="s">
        <v>244</v>
      </c>
      <c r="E465" s="16"/>
    </row>
    <row r="466" spans="1:5" ht="18" customHeight="1">
      <c r="A466" s="33"/>
      <c r="B466" s="22" t="s">
        <v>627</v>
      </c>
      <c r="C466" s="23"/>
      <c r="D466" s="21" t="s">
        <v>246</v>
      </c>
      <c r="E466" s="16"/>
    </row>
    <row r="467" spans="1:5" ht="27" customHeight="1">
      <c r="A467" s="33"/>
      <c r="B467" s="305" t="s">
        <v>247</v>
      </c>
      <c r="C467" s="305"/>
      <c r="D467" s="21" t="s">
        <v>248</v>
      </c>
      <c r="E467" s="16"/>
    </row>
    <row r="468" spans="1:5" s="17" customFormat="1" ht="29.5" customHeight="1">
      <c r="A468" s="33"/>
      <c r="B468" s="305" t="s">
        <v>255</v>
      </c>
      <c r="C468" s="305"/>
      <c r="D468" s="21" t="s">
        <v>256</v>
      </c>
      <c r="E468" s="16"/>
    </row>
    <row r="469" spans="1:5" ht="18.649999999999999" customHeight="1">
      <c r="A469" s="33"/>
      <c r="B469" s="22" t="s">
        <v>257</v>
      </c>
      <c r="C469" s="23"/>
      <c r="D469" s="21" t="s">
        <v>258</v>
      </c>
      <c r="E469" s="16"/>
    </row>
    <row r="470" spans="1:5" ht="18.649999999999999" customHeight="1">
      <c r="A470" s="33" t="s">
        <v>628</v>
      </c>
      <c r="B470" s="22"/>
      <c r="C470" s="23"/>
      <c r="D470" s="21">
        <v>41.02</v>
      </c>
      <c r="E470" s="16">
        <f>E471</f>
        <v>0</v>
      </c>
    </row>
    <row r="471" spans="1:5" ht="71.5" customHeight="1">
      <c r="A471" s="33"/>
      <c r="B471" s="328" t="s">
        <v>629</v>
      </c>
      <c r="C471" s="328"/>
      <c r="D471" s="21" t="s">
        <v>261</v>
      </c>
      <c r="E471" s="16"/>
    </row>
    <row r="472" spans="1:5" ht="68.5" customHeight="1">
      <c r="A472" s="33"/>
      <c r="B472" s="71"/>
      <c r="C472" s="71" t="s">
        <v>262</v>
      </c>
      <c r="D472" s="21" t="s">
        <v>263</v>
      </c>
      <c r="E472" s="16"/>
    </row>
    <row r="473" spans="1:5" ht="18" customHeight="1">
      <c r="A473" s="13" t="s">
        <v>268</v>
      </c>
      <c r="B473" s="22"/>
      <c r="C473" s="22"/>
      <c r="D473" s="21" t="s">
        <v>269</v>
      </c>
      <c r="E473" s="16">
        <f>E474</f>
        <v>18001</v>
      </c>
    </row>
    <row r="474" spans="1:5" ht="26.25" customHeight="1">
      <c r="A474" s="307" t="s">
        <v>270</v>
      </c>
      <c r="B474" s="308"/>
      <c r="C474" s="308"/>
      <c r="D474" s="21" t="s">
        <v>271</v>
      </c>
      <c r="E474" s="16">
        <f>E475+E495</f>
        <v>18001</v>
      </c>
    </row>
    <row r="475" spans="1:5" ht="55.4" customHeight="1">
      <c r="A475" s="323" t="s">
        <v>630</v>
      </c>
      <c r="B475" s="324"/>
      <c r="C475" s="324"/>
      <c r="D475" s="21" t="s">
        <v>273</v>
      </c>
      <c r="E475" s="16">
        <f>E476+E477+E478+E479+E480+E481+E482+E483+E484+E486+E487+E488+E489+E491+E492+E493+E494</f>
        <v>15947</v>
      </c>
    </row>
    <row r="476" spans="1:5" ht="18.649999999999999" customHeight="1">
      <c r="A476" s="13"/>
      <c r="B476" s="22" t="s">
        <v>310</v>
      </c>
      <c r="C476" s="23"/>
      <c r="D476" s="60" t="s">
        <v>311</v>
      </c>
      <c r="E476" s="16"/>
    </row>
    <row r="477" spans="1:5" ht="18.649999999999999" customHeight="1">
      <c r="A477" s="13"/>
      <c r="B477" s="22" t="s">
        <v>312</v>
      </c>
      <c r="C477" s="23"/>
      <c r="D477" s="60" t="s">
        <v>313</v>
      </c>
      <c r="E477" s="16"/>
    </row>
    <row r="478" spans="1:5" s="17" customFormat="1" ht="38.15" customHeight="1">
      <c r="A478" s="13"/>
      <c r="B478" s="339" t="s">
        <v>316</v>
      </c>
      <c r="C478" s="340"/>
      <c r="D478" s="21" t="s">
        <v>317</v>
      </c>
      <c r="E478" s="16"/>
    </row>
    <row r="479" spans="1:5" ht="46.4" customHeight="1">
      <c r="A479" s="13"/>
      <c r="B479" s="305" t="s">
        <v>318</v>
      </c>
      <c r="C479" s="305"/>
      <c r="D479" s="60" t="s">
        <v>319</v>
      </c>
      <c r="E479" s="16">
        <v>1080</v>
      </c>
    </row>
    <row r="480" spans="1:5" ht="24" customHeight="1">
      <c r="A480" s="13"/>
      <c r="B480" s="337" t="s">
        <v>320</v>
      </c>
      <c r="C480" s="337"/>
      <c r="D480" s="60" t="s">
        <v>321</v>
      </c>
      <c r="E480" s="16"/>
    </row>
    <row r="481" spans="1:5" ht="18" customHeight="1">
      <c r="A481" s="13"/>
      <c r="B481" s="22" t="s">
        <v>324</v>
      </c>
      <c r="C481" s="34"/>
      <c r="D481" s="60" t="s">
        <v>325</v>
      </c>
      <c r="E481" s="16">
        <v>14867</v>
      </c>
    </row>
    <row r="482" spans="1:5" ht="29.25" customHeight="1">
      <c r="A482" s="13"/>
      <c r="B482" s="337" t="s">
        <v>326</v>
      </c>
      <c r="C482" s="337"/>
      <c r="D482" s="60" t="s">
        <v>327</v>
      </c>
      <c r="E482" s="16"/>
    </row>
    <row r="483" spans="1:5" ht="26.25" customHeight="1">
      <c r="A483" s="13"/>
      <c r="B483" s="305" t="s">
        <v>328</v>
      </c>
      <c r="C483" s="305"/>
      <c r="D483" s="60" t="s">
        <v>329</v>
      </c>
      <c r="E483" s="16"/>
    </row>
    <row r="484" spans="1:5" ht="32.5" customHeight="1">
      <c r="A484" s="13"/>
      <c r="B484" s="305" t="s">
        <v>631</v>
      </c>
      <c r="C484" s="305"/>
      <c r="D484" s="60" t="s">
        <v>331</v>
      </c>
      <c r="E484" s="16">
        <f>E485</f>
        <v>0</v>
      </c>
    </row>
    <row r="485" spans="1:5" ht="41.5" customHeight="1">
      <c r="A485" s="13"/>
      <c r="B485" s="27"/>
      <c r="C485" s="27" t="s">
        <v>332</v>
      </c>
      <c r="D485" s="21" t="s">
        <v>333</v>
      </c>
      <c r="E485" s="16"/>
    </row>
    <row r="486" spans="1:5" ht="20.25" customHeight="1">
      <c r="A486" s="13"/>
      <c r="B486" s="80" t="s">
        <v>338</v>
      </c>
      <c r="C486" s="28"/>
      <c r="D486" s="21" t="s">
        <v>339</v>
      </c>
      <c r="E486" s="16"/>
    </row>
    <row r="487" spans="1:5" ht="32.15" customHeight="1">
      <c r="A487" s="81"/>
      <c r="B487" s="318" t="s">
        <v>346</v>
      </c>
      <c r="C487" s="318"/>
      <c r="D487" s="21" t="s">
        <v>347</v>
      </c>
      <c r="E487" s="16"/>
    </row>
    <row r="488" spans="1:5" s="17" customFormat="1" ht="44.15" customHeight="1">
      <c r="A488" s="81"/>
      <c r="B488" s="304" t="s">
        <v>352</v>
      </c>
      <c r="C488" s="292"/>
      <c r="D488" s="62" t="s">
        <v>353</v>
      </c>
      <c r="E488" s="16"/>
    </row>
    <row r="489" spans="1:5" s="17" customFormat="1" ht="44.15" customHeight="1">
      <c r="A489" s="84"/>
      <c r="B489" s="291" t="s">
        <v>632</v>
      </c>
      <c r="C489" s="292"/>
      <c r="D489" s="79" t="s">
        <v>357</v>
      </c>
      <c r="E489" s="16">
        <f>E490</f>
        <v>0</v>
      </c>
    </row>
    <row r="490" spans="1:5" s="17" customFormat="1" ht="44.15" customHeight="1">
      <c r="A490" s="84"/>
      <c r="B490" s="85"/>
      <c r="C490" s="86" t="s">
        <v>358</v>
      </c>
      <c r="D490" s="79" t="s">
        <v>359</v>
      </c>
      <c r="E490" s="16"/>
    </row>
    <row r="491" spans="1:5" s="17" customFormat="1" ht="44.15" customHeight="1">
      <c r="A491" s="81"/>
      <c r="B491" s="304" t="s">
        <v>362</v>
      </c>
      <c r="C491" s="292"/>
      <c r="D491" s="79" t="s">
        <v>363</v>
      </c>
      <c r="E491" s="16"/>
    </row>
    <row r="492" spans="1:5" s="17" customFormat="1" ht="44.15" customHeight="1">
      <c r="A492" s="81"/>
      <c r="B492" s="304" t="s">
        <v>364</v>
      </c>
      <c r="C492" s="292"/>
      <c r="D492" s="79" t="s">
        <v>365</v>
      </c>
      <c r="E492" s="16"/>
    </row>
    <row r="493" spans="1:5" s="17" customFormat="1" ht="44.15" customHeight="1">
      <c r="A493" s="81"/>
      <c r="B493" s="304" t="s">
        <v>366</v>
      </c>
      <c r="C493" s="292"/>
      <c r="D493" s="79" t="s">
        <v>367</v>
      </c>
      <c r="E493" s="16"/>
    </row>
    <row r="494" spans="1:5" s="17" customFormat="1" ht="44.15" customHeight="1">
      <c r="A494" s="81"/>
      <c r="B494" s="304" t="s">
        <v>372</v>
      </c>
      <c r="C494" s="292"/>
      <c r="D494" s="79" t="s">
        <v>373</v>
      </c>
      <c r="E494" s="16"/>
    </row>
    <row r="495" spans="1:5" ht="53.5" customHeight="1">
      <c r="A495" s="307" t="s">
        <v>633</v>
      </c>
      <c r="B495" s="308"/>
      <c r="C495" s="308"/>
      <c r="D495" s="70" t="s">
        <v>413</v>
      </c>
      <c r="E495" s="16">
        <f>E496+E497+E498+E499+E500+E501+E502+E503+E504+E505+E506+E508</f>
        <v>2054</v>
      </c>
    </row>
    <row r="496" spans="1:5" ht="18" customHeight="1">
      <c r="A496" s="13"/>
      <c r="B496" s="22" t="s">
        <v>414</v>
      </c>
      <c r="C496" s="23"/>
      <c r="D496" s="21" t="s">
        <v>415</v>
      </c>
      <c r="E496" s="16"/>
    </row>
    <row r="497" spans="1:5" ht="46.5" customHeight="1">
      <c r="A497" s="87"/>
      <c r="B497" s="305" t="s">
        <v>416</v>
      </c>
      <c r="C497" s="305"/>
      <c r="D497" s="21" t="s">
        <v>417</v>
      </c>
      <c r="E497" s="16"/>
    </row>
    <row r="498" spans="1:5" ht="30.65" customHeight="1">
      <c r="A498" s="87"/>
      <c r="B498" s="305" t="s">
        <v>418</v>
      </c>
      <c r="C498" s="305"/>
      <c r="D498" s="21" t="s">
        <v>419</v>
      </c>
      <c r="E498" s="16"/>
    </row>
    <row r="499" spans="1:5" ht="31.4" customHeight="1">
      <c r="A499" s="87"/>
      <c r="B499" s="305" t="s">
        <v>420</v>
      </c>
      <c r="C499" s="305"/>
      <c r="D499" s="21" t="s">
        <v>421</v>
      </c>
      <c r="E499" s="16"/>
    </row>
    <row r="500" spans="1:5" ht="27" customHeight="1">
      <c r="A500" s="87"/>
      <c r="B500" s="305" t="s">
        <v>422</v>
      </c>
      <c r="C500" s="305"/>
      <c r="D500" s="21" t="s">
        <v>423</v>
      </c>
      <c r="E500" s="16">
        <v>2054</v>
      </c>
    </row>
    <row r="501" spans="1:5" ht="20.25" customHeight="1">
      <c r="A501" s="87"/>
      <c r="B501" s="337" t="s">
        <v>424</v>
      </c>
      <c r="C501" s="337"/>
      <c r="D501" s="21" t="s">
        <v>425</v>
      </c>
      <c r="E501" s="16"/>
    </row>
    <row r="502" spans="1:5" ht="33" customHeight="1">
      <c r="A502" s="87"/>
      <c r="B502" s="338" t="s">
        <v>426</v>
      </c>
      <c r="C502" s="316"/>
      <c r="D502" s="21" t="s">
        <v>427</v>
      </c>
      <c r="E502" s="16"/>
    </row>
    <row r="503" spans="1:5" ht="33" customHeight="1">
      <c r="A503" s="87"/>
      <c r="B503" s="338" t="s">
        <v>428</v>
      </c>
      <c r="C503" s="316"/>
      <c r="D503" s="21" t="s">
        <v>429</v>
      </c>
      <c r="E503" s="16"/>
    </row>
    <row r="504" spans="1:5" ht="40.4" customHeight="1">
      <c r="A504" s="81"/>
      <c r="B504" s="309" t="s">
        <v>430</v>
      </c>
      <c r="C504" s="310"/>
      <c r="D504" s="21" t="s">
        <v>431</v>
      </c>
      <c r="E504" s="16"/>
    </row>
    <row r="505" spans="1:5" s="17" customFormat="1" ht="40.4" customHeight="1">
      <c r="A505" s="81"/>
      <c r="B505" s="309" t="s">
        <v>434</v>
      </c>
      <c r="C505" s="311"/>
      <c r="D505" s="21" t="s">
        <v>435</v>
      </c>
      <c r="E505" s="16"/>
    </row>
    <row r="506" spans="1:5" s="17" customFormat="1" ht="40.4" customHeight="1">
      <c r="A506" s="81"/>
      <c r="B506" s="309" t="s">
        <v>634</v>
      </c>
      <c r="C506" s="311"/>
      <c r="D506" s="21" t="s">
        <v>437</v>
      </c>
      <c r="E506" s="16">
        <f>E507</f>
        <v>0</v>
      </c>
    </row>
    <row r="507" spans="1:5" s="17" customFormat="1" ht="40.4" customHeight="1">
      <c r="A507" s="81"/>
      <c r="B507" s="88"/>
      <c r="C507" s="29" t="s">
        <v>438</v>
      </c>
      <c r="D507" s="21" t="s">
        <v>439</v>
      </c>
      <c r="E507" s="16"/>
    </row>
    <row r="508" spans="1:5" s="17" customFormat="1" ht="40.4" customHeight="1">
      <c r="A508" s="81"/>
      <c r="B508" s="309" t="s">
        <v>442</v>
      </c>
      <c r="C508" s="311"/>
      <c r="D508" s="21" t="s">
        <v>443</v>
      </c>
      <c r="E508" s="16"/>
    </row>
    <row r="509" spans="1:5" s="17" customFormat="1" ht="26.15" customHeight="1">
      <c r="A509" s="334" t="s">
        <v>554</v>
      </c>
      <c r="B509" s="304"/>
      <c r="C509" s="292"/>
      <c r="D509" s="70" t="s">
        <v>555</v>
      </c>
      <c r="E509" s="16">
        <f>E510</f>
        <v>0</v>
      </c>
    </row>
    <row r="510" spans="1:5" s="17" customFormat="1" ht="26.15" customHeight="1">
      <c r="A510" s="103"/>
      <c r="B510" s="291" t="s">
        <v>556</v>
      </c>
      <c r="C510" s="292"/>
      <c r="D510" s="70" t="s">
        <v>557</v>
      </c>
      <c r="E510" s="16"/>
    </row>
    <row r="511" spans="1:5" s="118" customFormat="1" ht="56.15" customHeight="1">
      <c r="A511" s="335" t="s">
        <v>635</v>
      </c>
      <c r="B511" s="336"/>
      <c r="C511" s="336"/>
      <c r="D511" s="117" t="s">
        <v>636</v>
      </c>
      <c r="E511" s="16">
        <f>E513+E525+E532+E541+E606++E681+E685</f>
        <v>794929</v>
      </c>
    </row>
    <row r="512" spans="1:5" s="118" customFormat="1" ht="18" customHeight="1">
      <c r="A512" s="87" t="s">
        <v>637</v>
      </c>
      <c r="B512" s="28"/>
      <c r="C512" s="22"/>
      <c r="D512" s="70" t="s">
        <v>12</v>
      </c>
      <c r="E512" s="16">
        <f>E513+E525</f>
        <v>76031</v>
      </c>
    </row>
    <row r="513" spans="1:5" s="118" customFormat="1" ht="18" customHeight="1">
      <c r="A513" s="87" t="s">
        <v>638</v>
      </c>
      <c r="B513" s="28"/>
      <c r="C513" s="22"/>
      <c r="D513" s="70" t="s">
        <v>14</v>
      </c>
      <c r="E513" s="16">
        <f t="shared" ref="E513:E514" si="6">E514</f>
        <v>76031</v>
      </c>
    </row>
    <row r="514" spans="1:5" s="118" customFormat="1" ht="18" customHeight="1">
      <c r="A514" s="33" t="s">
        <v>639</v>
      </c>
      <c r="B514" s="36"/>
      <c r="C514" s="36"/>
      <c r="D514" s="21" t="s">
        <v>116</v>
      </c>
      <c r="E514" s="16">
        <f t="shared" si="6"/>
        <v>76031</v>
      </c>
    </row>
    <row r="515" spans="1:5" s="118" customFormat="1" ht="18" customHeight="1">
      <c r="A515" s="13" t="s">
        <v>640</v>
      </c>
      <c r="B515" s="22"/>
      <c r="C515" s="22"/>
      <c r="D515" s="24" t="s">
        <v>142</v>
      </c>
      <c r="E515" s="16">
        <f>E516+E522</f>
        <v>76031</v>
      </c>
    </row>
    <row r="516" spans="1:5" s="118" customFormat="1" ht="25.4" customHeight="1">
      <c r="A516" s="326" t="s">
        <v>641</v>
      </c>
      <c r="B516" s="327"/>
      <c r="C516" s="327"/>
      <c r="D516" s="21" t="s">
        <v>186</v>
      </c>
      <c r="E516" s="16">
        <f>E517+E518+E519+E520+E521</f>
        <v>0</v>
      </c>
    </row>
    <row r="517" spans="1:5" s="118" customFormat="1" ht="18" customHeight="1">
      <c r="A517" s="33"/>
      <c r="B517" s="329" t="s">
        <v>195</v>
      </c>
      <c r="C517" s="329"/>
      <c r="D517" s="64" t="s">
        <v>196</v>
      </c>
      <c r="E517" s="16"/>
    </row>
    <row r="518" spans="1:5" ht="23.15" customHeight="1">
      <c r="A518" s="33"/>
      <c r="B518" s="330" t="s">
        <v>201</v>
      </c>
      <c r="C518" s="330"/>
      <c r="D518" s="65" t="s">
        <v>202</v>
      </c>
      <c r="E518" s="16"/>
    </row>
    <row r="519" spans="1:5" ht="18" customHeight="1">
      <c r="A519" s="33"/>
      <c r="B519" s="330" t="s">
        <v>203</v>
      </c>
      <c r="C519" s="330"/>
      <c r="D519" s="65" t="s">
        <v>204</v>
      </c>
      <c r="E519" s="16"/>
    </row>
    <row r="520" spans="1:5" ht="22" customHeight="1">
      <c r="A520" s="33"/>
      <c r="B520" s="331" t="s">
        <v>205</v>
      </c>
      <c r="C520" s="332"/>
      <c r="D520" s="65" t="s">
        <v>206</v>
      </c>
      <c r="E520" s="16"/>
    </row>
    <row r="521" spans="1:5" s="17" customFormat="1" ht="26.5" customHeight="1">
      <c r="A521" s="33"/>
      <c r="B521" s="66"/>
      <c r="C521" s="67" t="s">
        <v>207</v>
      </c>
      <c r="D521" s="65" t="s">
        <v>208</v>
      </c>
      <c r="E521" s="16"/>
    </row>
    <row r="522" spans="1:5" s="118" customFormat="1" ht="18" customHeight="1">
      <c r="A522" s="33" t="s">
        <v>642</v>
      </c>
      <c r="B522" s="23"/>
      <c r="C522" s="22"/>
      <c r="D522" s="119" t="s">
        <v>212</v>
      </c>
      <c r="E522" s="16">
        <f>E523+E524</f>
        <v>76031</v>
      </c>
    </row>
    <row r="523" spans="1:5" s="118" customFormat="1" ht="18" customHeight="1">
      <c r="A523" s="68" t="s">
        <v>217</v>
      </c>
      <c r="B523" s="28"/>
      <c r="C523" s="22"/>
      <c r="D523" s="64" t="s">
        <v>218</v>
      </c>
      <c r="E523" s="16">
        <f>2054+125+73852</f>
        <v>76031</v>
      </c>
    </row>
    <row r="524" spans="1:5" ht="18" customHeight="1">
      <c r="A524" s="68"/>
      <c r="B524" s="305" t="s">
        <v>219</v>
      </c>
      <c r="C524" s="305"/>
      <c r="D524" s="21" t="s">
        <v>220</v>
      </c>
      <c r="E524" s="16"/>
    </row>
    <row r="525" spans="1:5" s="118" customFormat="1" ht="18" customHeight="1">
      <c r="A525" s="33" t="s">
        <v>223</v>
      </c>
      <c r="B525" s="120"/>
      <c r="C525" s="69"/>
      <c r="D525" s="70" t="s">
        <v>224</v>
      </c>
      <c r="E525" s="16">
        <f>E526</f>
        <v>0</v>
      </c>
    </row>
    <row r="526" spans="1:5" s="118" customFormat="1" ht="24" customHeight="1">
      <c r="A526" s="33"/>
      <c r="B526" s="333" t="s">
        <v>643</v>
      </c>
      <c r="C526" s="333"/>
      <c r="D526" s="70" t="s">
        <v>226</v>
      </c>
      <c r="E526" s="16">
        <f>E527+E528+E529+E530+E531</f>
        <v>0</v>
      </c>
    </row>
    <row r="527" spans="1:5" s="118" customFormat="1" ht="20.5" customHeight="1">
      <c r="A527" s="33"/>
      <c r="B527" s="22" t="s">
        <v>227</v>
      </c>
      <c r="C527" s="23"/>
      <c r="D527" s="21" t="s">
        <v>228</v>
      </c>
      <c r="E527" s="16"/>
    </row>
    <row r="528" spans="1:5" s="118" customFormat="1" ht="18" customHeight="1">
      <c r="A528" s="33"/>
      <c r="B528" s="22" t="s">
        <v>229</v>
      </c>
      <c r="C528" s="23"/>
      <c r="D528" s="21" t="s">
        <v>230</v>
      </c>
      <c r="E528" s="16"/>
    </row>
    <row r="529" spans="1:5" s="118" customFormat="1" ht="18" customHeight="1">
      <c r="A529" s="33"/>
      <c r="B529" s="22" t="s">
        <v>231</v>
      </c>
      <c r="C529" s="23"/>
      <c r="D529" s="21" t="s">
        <v>232</v>
      </c>
      <c r="E529" s="16"/>
    </row>
    <row r="530" spans="1:5" s="118" customFormat="1" ht="29.5" customHeight="1">
      <c r="A530" s="33"/>
      <c r="B530" s="305" t="s">
        <v>233</v>
      </c>
      <c r="C530" s="305"/>
      <c r="D530" s="21" t="s">
        <v>234</v>
      </c>
      <c r="E530" s="16"/>
    </row>
    <row r="531" spans="1:5" s="118" customFormat="1" ht="15" customHeight="1">
      <c r="A531" s="33"/>
      <c r="B531" s="22" t="s">
        <v>235</v>
      </c>
      <c r="C531" s="22"/>
      <c r="D531" s="21" t="s">
        <v>236</v>
      </c>
      <c r="E531" s="16"/>
    </row>
    <row r="532" spans="1:5" ht="18" customHeight="1">
      <c r="A532" s="33" t="s">
        <v>237</v>
      </c>
      <c r="B532" s="53"/>
      <c r="C532" s="69"/>
      <c r="D532" s="21" t="s">
        <v>238</v>
      </c>
      <c r="E532" s="16">
        <f>E533+E537</f>
        <v>0</v>
      </c>
    </row>
    <row r="533" spans="1:5" ht="24.75" customHeight="1">
      <c r="A533" s="326" t="s">
        <v>644</v>
      </c>
      <c r="B533" s="327"/>
      <c r="C533" s="327"/>
      <c r="D533" s="21" t="s">
        <v>240</v>
      </c>
      <c r="E533" s="16">
        <f>E534+E535+E536</f>
        <v>0</v>
      </c>
    </row>
    <row r="534" spans="1:5" ht="32.5" customHeight="1">
      <c r="A534" s="33"/>
      <c r="B534" s="305" t="s">
        <v>249</v>
      </c>
      <c r="C534" s="305"/>
      <c r="D534" s="21" t="s">
        <v>250</v>
      </c>
      <c r="E534" s="16"/>
    </row>
    <row r="535" spans="1:5" ht="27" customHeight="1">
      <c r="A535" s="33"/>
      <c r="B535" s="305" t="s">
        <v>645</v>
      </c>
      <c r="C535" s="305"/>
      <c r="D535" s="21" t="s">
        <v>252</v>
      </c>
      <c r="E535" s="16"/>
    </row>
    <row r="536" spans="1:5" ht="18" customHeight="1">
      <c r="A536" s="33"/>
      <c r="B536" s="305" t="s">
        <v>253</v>
      </c>
      <c r="C536" s="305"/>
      <c r="D536" s="21" t="s">
        <v>254</v>
      </c>
      <c r="E536" s="16"/>
    </row>
    <row r="537" spans="1:5" ht="18.649999999999999" customHeight="1">
      <c r="A537" s="33" t="s">
        <v>259</v>
      </c>
      <c r="B537" s="22"/>
      <c r="C537" s="23"/>
      <c r="D537" s="21">
        <v>41.02</v>
      </c>
      <c r="E537" s="16">
        <f>E538+E540</f>
        <v>0</v>
      </c>
    </row>
    <row r="538" spans="1:5" ht="61.5" customHeight="1">
      <c r="A538" s="33"/>
      <c r="B538" s="328" t="s">
        <v>646</v>
      </c>
      <c r="C538" s="328"/>
      <c r="D538" s="21" t="s">
        <v>261</v>
      </c>
      <c r="E538" s="16">
        <f>E539</f>
        <v>0</v>
      </c>
    </row>
    <row r="539" spans="1:5" ht="66" customHeight="1">
      <c r="A539" s="33"/>
      <c r="B539" s="71"/>
      <c r="C539" s="71" t="s">
        <v>264</v>
      </c>
      <c r="D539" s="21" t="s">
        <v>265</v>
      </c>
      <c r="E539" s="16"/>
    </row>
    <row r="540" spans="1:5" s="75" customFormat="1" ht="29.15" customHeight="1">
      <c r="A540" s="72"/>
      <c r="B540" s="321" t="s">
        <v>266</v>
      </c>
      <c r="C540" s="322"/>
      <c r="D540" s="60" t="s">
        <v>267</v>
      </c>
      <c r="E540" s="16"/>
    </row>
    <row r="541" spans="1:5" ht="18" customHeight="1">
      <c r="A541" s="13" t="s">
        <v>268</v>
      </c>
      <c r="B541" s="22"/>
      <c r="C541" s="22"/>
      <c r="D541" s="21" t="s">
        <v>269</v>
      </c>
      <c r="E541" s="16">
        <f>E542</f>
        <v>172356</v>
      </c>
    </row>
    <row r="542" spans="1:5" ht="29.25" customHeight="1">
      <c r="A542" s="307" t="s">
        <v>270</v>
      </c>
      <c r="B542" s="308"/>
      <c r="C542" s="308"/>
      <c r="D542" s="21" t="s">
        <v>271</v>
      </c>
      <c r="E542" s="16">
        <f>E543+E600</f>
        <v>172356</v>
      </c>
    </row>
    <row r="543" spans="1:5" ht="74.5" customHeight="1">
      <c r="A543" s="323" t="s">
        <v>647</v>
      </c>
      <c r="B543" s="324"/>
      <c r="C543" s="324"/>
      <c r="D543" s="70" t="s">
        <v>273</v>
      </c>
      <c r="E543" s="16">
        <f>E544+E547+E548+E549+E550+E551+E552+E553+E557+E561+E562+E563+E564+E566+E567+E568+E569+E570+E571+E572+E573+E575+E576+E577+E578+E582+E586+E590+E594+E598</f>
        <v>172356</v>
      </c>
    </row>
    <row r="544" spans="1:5" s="17" customFormat="1" ht="33.75" customHeight="1">
      <c r="A544" s="13"/>
      <c r="B544" s="325" t="s">
        <v>274</v>
      </c>
      <c r="C544" s="292"/>
      <c r="D544" s="21" t="s">
        <v>275</v>
      </c>
      <c r="E544" s="16">
        <f>E545+E546</f>
        <v>44454</v>
      </c>
    </row>
    <row r="545" spans="1:5" s="17" customFormat="1" ht="36.75" customHeight="1">
      <c r="A545" s="13"/>
      <c r="B545" s="121"/>
      <c r="C545" s="122" t="s">
        <v>276</v>
      </c>
      <c r="D545" s="79" t="s">
        <v>277</v>
      </c>
      <c r="E545" s="16">
        <f>50373-5919</f>
        <v>44454</v>
      </c>
    </row>
    <row r="546" spans="1:5" s="17" customFormat="1" ht="43.4" customHeight="1">
      <c r="A546" s="13"/>
      <c r="B546" s="121"/>
      <c r="C546" s="122" t="s">
        <v>278</v>
      </c>
      <c r="D546" s="79" t="s">
        <v>279</v>
      </c>
      <c r="E546" s="16"/>
    </row>
    <row r="547" spans="1:5" ht="18" customHeight="1">
      <c r="A547" s="13"/>
      <c r="B547" s="22" t="s">
        <v>280</v>
      </c>
      <c r="C547" s="23"/>
      <c r="D547" s="21" t="s">
        <v>281</v>
      </c>
      <c r="E547" s="16"/>
    </row>
    <row r="548" spans="1:5" ht="25.5" customHeight="1">
      <c r="A548" s="13"/>
      <c r="B548" s="305" t="s">
        <v>282</v>
      </c>
      <c r="C548" s="305"/>
      <c r="D548" s="21" t="s">
        <v>283</v>
      </c>
      <c r="E548" s="16"/>
    </row>
    <row r="549" spans="1:5" ht="18" customHeight="1">
      <c r="A549" s="13"/>
      <c r="B549" s="305" t="s">
        <v>284</v>
      </c>
      <c r="C549" s="305"/>
      <c r="D549" s="21" t="s">
        <v>285</v>
      </c>
      <c r="E549" s="16"/>
    </row>
    <row r="550" spans="1:5" ht="24.75" customHeight="1">
      <c r="A550" s="13"/>
      <c r="B550" s="305" t="s">
        <v>286</v>
      </c>
      <c r="C550" s="305"/>
      <c r="D550" s="21" t="s">
        <v>287</v>
      </c>
      <c r="E550" s="16"/>
    </row>
    <row r="551" spans="1:5" s="17" customFormat="1" ht="26.25" customHeight="1">
      <c r="A551" s="13"/>
      <c r="B551" s="320" t="s">
        <v>288</v>
      </c>
      <c r="C551" s="311"/>
      <c r="D551" s="21" t="s">
        <v>289</v>
      </c>
      <c r="E551" s="16"/>
    </row>
    <row r="552" spans="1:5" ht="18" customHeight="1">
      <c r="A552" s="13"/>
      <c r="B552" s="305" t="s">
        <v>290</v>
      </c>
      <c r="C552" s="305"/>
      <c r="D552" s="21" t="s">
        <v>291</v>
      </c>
      <c r="E552" s="16"/>
    </row>
    <row r="553" spans="1:5" ht="28.5" customHeight="1">
      <c r="A553" s="13"/>
      <c r="B553" s="305" t="s">
        <v>648</v>
      </c>
      <c r="C553" s="305"/>
      <c r="D553" s="21" t="s">
        <v>293</v>
      </c>
      <c r="E553" s="16">
        <f>E554+E555+E556</f>
        <v>0</v>
      </c>
    </row>
    <row r="554" spans="1:5" ht="38.25" customHeight="1">
      <c r="A554" s="26"/>
      <c r="B554" s="28"/>
      <c r="C554" s="27" t="s">
        <v>294</v>
      </c>
      <c r="D554" s="21" t="s">
        <v>295</v>
      </c>
      <c r="E554" s="16"/>
    </row>
    <row r="555" spans="1:5" ht="32.5" customHeight="1">
      <c r="A555" s="26"/>
      <c r="B555" s="28"/>
      <c r="C555" s="27" t="s">
        <v>296</v>
      </c>
      <c r="D555" s="21" t="s">
        <v>297</v>
      </c>
      <c r="E555" s="16"/>
    </row>
    <row r="556" spans="1:5" ht="27.75" customHeight="1">
      <c r="A556" s="26"/>
      <c r="B556" s="28"/>
      <c r="C556" s="27" t="s">
        <v>298</v>
      </c>
      <c r="D556" s="21" t="s">
        <v>299</v>
      </c>
      <c r="E556" s="16"/>
    </row>
    <row r="557" spans="1:5" ht="40.5" customHeight="1">
      <c r="A557" s="13"/>
      <c r="B557" s="305" t="s">
        <v>649</v>
      </c>
      <c r="C557" s="305"/>
      <c r="D557" s="21" t="s">
        <v>301</v>
      </c>
      <c r="E557" s="16">
        <f>E558+E559+E560</f>
        <v>0</v>
      </c>
    </row>
    <row r="558" spans="1:5" ht="39" customHeight="1">
      <c r="A558" s="13"/>
      <c r="B558" s="28"/>
      <c r="C558" s="27" t="s">
        <v>302</v>
      </c>
      <c r="D558" s="21" t="s">
        <v>303</v>
      </c>
      <c r="E558" s="16"/>
    </row>
    <row r="559" spans="1:5" ht="32.5" customHeight="1">
      <c r="A559" s="13"/>
      <c r="B559" s="28"/>
      <c r="C559" s="27" t="s">
        <v>304</v>
      </c>
      <c r="D559" s="21" t="s">
        <v>305</v>
      </c>
      <c r="E559" s="16"/>
    </row>
    <row r="560" spans="1:5" ht="32.15" customHeight="1">
      <c r="A560" s="13"/>
      <c r="B560" s="28"/>
      <c r="C560" s="27" t="s">
        <v>306</v>
      </c>
      <c r="D560" s="21" t="s">
        <v>307</v>
      </c>
      <c r="E560" s="16"/>
    </row>
    <row r="561" spans="1:5" ht="45" customHeight="1">
      <c r="A561" s="13"/>
      <c r="B561" s="305" t="s">
        <v>308</v>
      </c>
      <c r="C561" s="305"/>
      <c r="D561" s="21" t="s">
        <v>309</v>
      </c>
      <c r="E561" s="16"/>
    </row>
    <row r="562" spans="1:5" ht="18" customHeight="1">
      <c r="A562" s="13"/>
      <c r="B562" s="22" t="s">
        <v>314</v>
      </c>
      <c r="C562" s="23"/>
      <c r="D562" s="21" t="s">
        <v>315</v>
      </c>
      <c r="E562" s="16"/>
    </row>
    <row r="563" spans="1:5" ht="28.5" customHeight="1">
      <c r="A563" s="13"/>
      <c r="B563" s="305" t="s">
        <v>322</v>
      </c>
      <c r="C563" s="305"/>
      <c r="D563" s="21" t="s">
        <v>323</v>
      </c>
      <c r="E563" s="16"/>
    </row>
    <row r="564" spans="1:5" ht="29.5" customHeight="1">
      <c r="A564" s="13"/>
      <c r="B564" s="305" t="s">
        <v>650</v>
      </c>
      <c r="C564" s="305"/>
      <c r="D564" s="21" t="s">
        <v>331</v>
      </c>
      <c r="E564" s="16">
        <f>E565</f>
        <v>0</v>
      </c>
    </row>
    <row r="565" spans="1:5" ht="39.75" customHeight="1">
      <c r="A565" s="13"/>
      <c r="B565" s="27"/>
      <c r="C565" s="27" t="s">
        <v>651</v>
      </c>
      <c r="D565" s="21" t="s">
        <v>335</v>
      </c>
      <c r="E565" s="16"/>
    </row>
    <row r="566" spans="1:5" ht="40.5" customHeight="1">
      <c r="A566" s="13"/>
      <c r="B566" s="305" t="s">
        <v>336</v>
      </c>
      <c r="C566" s="305"/>
      <c r="D566" s="21" t="s">
        <v>337</v>
      </c>
      <c r="E566" s="16"/>
    </row>
    <row r="567" spans="1:5" ht="20.25" customHeight="1">
      <c r="A567" s="13"/>
      <c r="B567" s="80" t="s">
        <v>340</v>
      </c>
      <c r="C567" s="28"/>
      <c r="D567" s="21" t="s">
        <v>341</v>
      </c>
      <c r="E567" s="16"/>
    </row>
    <row r="568" spans="1:5" ht="20.25" customHeight="1">
      <c r="A568" s="81"/>
      <c r="B568" s="317" t="s">
        <v>342</v>
      </c>
      <c r="C568" s="317"/>
      <c r="D568" s="21" t="s">
        <v>343</v>
      </c>
      <c r="E568" s="16"/>
    </row>
    <row r="569" spans="1:5" ht="21.75" customHeight="1">
      <c r="A569" s="81"/>
      <c r="B569" s="318" t="s">
        <v>344</v>
      </c>
      <c r="C569" s="318"/>
      <c r="D569" s="21" t="s">
        <v>345</v>
      </c>
      <c r="E569" s="16">
        <v>6500</v>
      </c>
    </row>
    <row r="570" spans="1:5" ht="42.75" customHeight="1">
      <c r="A570" s="81"/>
      <c r="B570" s="319" t="s">
        <v>348</v>
      </c>
      <c r="C570" s="319"/>
      <c r="D570" s="21" t="s">
        <v>349</v>
      </c>
      <c r="E570" s="16"/>
    </row>
    <row r="571" spans="1:5" ht="59.15" customHeight="1">
      <c r="A571" s="81"/>
      <c r="B571" s="291" t="s">
        <v>350</v>
      </c>
      <c r="C571" s="316"/>
      <c r="D571" s="21" t="s">
        <v>351</v>
      </c>
      <c r="E571" s="16">
        <v>80348</v>
      </c>
    </row>
    <row r="572" spans="1:5" s="75" customFormat="1" ht="44.15" customHeight="1">
      <c r="A572" s="123"/>
      <c r="B572" s="293" t="s">
        <v>354</v>
      </c>
      <c r="C572" s="294"/>
      <c r="D572" s="124" t="s">
        <v>355</v>
      </c>
      <c r="E572" s="16"/>
    </row>
    <row r="573" spans="1:5" s="17" customFormat="1" ht="44.15" customHeight="1">
      <c r="A573" s="84"/>
      <c r="B573" s="291" t="s">
        <v>652</v>
      </c>
      <c r="C573" s="292"/>
      <c r="D573" s="79" t="s">
        <v>357</v>
      </c>
      <c r="E573" s="16">
        <f>E574</f>
        <v>0</v>
      </c>
    </row>
    <row r="574" spans="1:5" s="17" customFormat="1" ht="44.15" customHeight="1">
      <c r="A574" s="84"/>
      <c r="B574" s="85"/>
      <c r="C574" s="56" t="s">
        <v>360</v>
      </c>
      <c r="D574" s="79" t="s">
        <v>361</v>
      </c>
      <c r="E574" s="16"/>
    </row>
    <row r="575" spans="1:5" s="17" customFormat="1" ht="44.15" customHeight="1">
      <c r="A575" s="81"/>
      <c r="B575" s="304" t="s">
        <v>368</v>
      </c>
      <c r="C575" s="292"/>
      <c r="D575" s="79" t="s">
        <v>369</v>
      </c>
      <c r="E575" s="16"/>
    </row>
    <row r="576" spans="1:5" s="17" customFormat="1" ht="44.15" customHeight="1">
      <c r="A576" s="81"/>
      <c r="B576" s="304" t="s">
        <v>370</v>
      </c>
      <c r="C576" s="292"/>
      <c r="D576" s="79" t="s">
        <v>371</v>
      </c>
      <c r="E576" s="16"/>
    </row>
    <row r="577" spans="1:5" s="17" customFormat="1" ht="44.15" customHeight="1">
      <c r="A577" s="81"/>
      <c r="B577" s="304" t="s">
        <v>374</v>
      </c>
      <c r="C577" s="292"/>
      <c r="D577" s="79" t="s">
        <v>375</v>
      </c>
      <c r="E577" s="16"/>
    </row>
    <row r="578" spans="1:5" s="17" customFormat="1" ht="44.15" customHeight="1">
      <c r="A578" s="81"/>
      <c r="B578" s="314" t="s">
        <v>376</v>
      </c>
      <c r="C578" s="311"/>
      <c r="D578" s="79" t="s">
        <v>377</v>
      </c>
      <c r="E578" s="16">
        <f>E579+E580+E581</f>
        <v>0</v>
      </c>
    </row>
    <row r="579" spans="1:5" s="17" customFormat="1" ht="32.5" customHeight="1">
      <c r="A579" s="81"/>
      <c r="B579" s="83"/>
      <c r="C579" s="56" t="s">
        <v>378</v>
      </c>
      <c r="D579" s="79" t="s">
        <v>379</v>
      </c>
      <c r="E579" s="16"/>
    </row>
    <row r="580" spans="1:5" s="17" customFormat="1" ht="22.4" customHeight="1">
      <c r="A580" s="81"/>
      <c r="B580" s="83"/>
      <c r="C580" s="56" t="s">
        <v>380</v>
      </c>
      <c r="D580" s="79" t="s">
        <v>381</v>
      </c>
      <c r="E580" s="16"/>
    </row>
    <row r="581" spans="1:5" s="17" customFormat="1" ht="25.4" customHeight="1">
      <c r="A581" s="81"/>
      <c r="B581" s="83"/>
      <c r="C581" s="56" t="s">
        <v>382</v>
      </c>
      <c r="D581" s="79" t="s">
        <v>383</v>
      </c>
      <c r="E581" s="16"/>
    </row>
    <row r="582" spans="1:5" s="17" customFormat="1" ht="29.15" customHeight="1">
      <c r="A582" s="81"/>
      <c r="B582" s="314" t="s">
        <v>384</v>
      </c>
      <c r="C582" s="311"/>
      <c r="D582" s="79" t="s">
        <v>385</v>
      </c>
      <c r="E582" s="16">
        <f>E583+E584+E585</f>
        <v>41054</v>
      </c>
    </row>
    <row r="583" spans="1:5" s="17" customFormat="1" ht="32.5" customHeight="1">
      <c r="A583" s="81"/>
      <c r="B583" s="83"/>
      <c r="C583" s="56" t="s">
        <v>386</v>
      </c>
      <c r="D583" s="79" t="s">
        <v>387</v>
      </c>
      <c r="E583" s="16">
        <v>35135</v>
      </c>
    </row>
    <row r="584" spans="1:5" s="17" customFormat="1" ht="25.4" customHeight="1">
      <c r="A584" s="81"/>
      <c r="B584" s="83"/>
      <c r="C584" s="56" t="s">
        <v>380</v>
      </c>
      <c r="D584" s="79" t="s">
        <v>388</v>
      </c>
      <c r="E584" s="16"/>
    </row>
    <row r="585" spans="1:5" s="17" customFormat="1" ht="32.5" customHeight="1">
      <c r="A585" s="81"/>
      <c r="B585" s="83"/>
      <c r="C585" s="56" t="s">
        <v>382</v>
      </c>
      <c r="D585" s="79" t="s">
        <v>389</v>
      </c>
      <c r="E585" s="16">
        <v>5919</v>
      </c>
    </row>
    <row r="586" spans="1:5" s="17" customFormat="1" ht="49.4" customHeight="1">
      <c r="A586" s="81"/>
      <c r="B586" s="315" t="s">
        <v>390</v>
      </c>
      <c r="C586" s="292"/>
      <c r="D586" s="79" t="s">
        <v>391</v>
      </c>
      <c r="E586" s="16">
        <f>E587+E588+E589</f>
        <v>0</v>
      </c>
    </row>
    <row r="587" spans="1:5" s="17" customFormat="1" ht="32.5" customHeight="1">
      <c r="A587" s="81"/>
      <c r="B587" s="83"/>
      <c r="C587" s="56" t="s">
        <v>378</v>
      </c>
      <c r="D587" s="79" t="s">
        <v>392</v>
      </c>
      <c r="E587" s="16"/>
    </row>
    <row r="588" spans="1:5" s="17" customFormat="1" ht="32.5" customHeight="1">
      <c r="A588" s="81"/>
      <c r="B588" s="83"/>
      <c r="C588" s="56" t="s">
        <v>380</v>
      </c>
      <c r="D588" s="79" t="s">
        <v>393</v>
      </c>
      <c r="E588" s="16"/>
    </row>
    <row r="589" spans="1:5" s="17" customFormat="1" ht="32.5" customHeight="1">
      <c r="A589" s="81"/>
      <c r="B589" s="83"/>
      <c r="C589" s="56" t="s">
        <v>382</v>
      </c>
      <c r="D589" s="79" t="s">
        <v>394</v>
      </c>
      <c r="E589" s="16"/>
    </row>
    <row r="590" spans="1:5" s="17" customFormat="1" ht="48.65" customHeight="1">
      <c r="A590" s="81"/>
      <c r="B590" s="315" t="s">
        <v>395</v>
      </c>
      <c r="C590" s="292"/>
      <c r="D590" s="79" t="s">
        <v>396</v>
      </c>
      <c r="E590" s="16">
        <f>E591+E592+E593</f>
        <v>0</v>
      </c>
    </row>
    <row r="591" spans="1:5" s="17" customFormat="1" ht="32.5" customHeight="1">
      <c r="A591" s="81"/>
      <c r="B591" s="83"/>
      <c r="C591" s="56" t="s">
        <v>386</v>
      </c>
      <c r="D591" s="79" t="s">
        <v>397</v>
      </c>
      <c r="E591" s="16"/>
    </row>
    <row r="592" spans="1:5" s="17" customFormat="1" ht="32.5" customHeight="1">
      <c r="A592" s="81"/>
      <c r="B592" s="83"/>
      <c r="C592" s="56" t="s">
        <v>380</v>
      </c>
      <c r="D592" s="79" t="s">
        <v>398</v>
      </c>
      <c r="E592" s="16"/>
    </row>
    <row r="593" spans="1:5" s="17" customFormat="1" ht="32.5" customHeight="1">
      <c r="A593" s="81"/>
      <c r="B593" s="83"/>
      <c r="C593" s="56" t="s">
        <v>382</v>
      </c>
      <c r="D593" s="79" t="s">
        <v>399</v>
      </c>
      <c r="E593" s="16"/>
    </row>
    <row r="594" spans="1:5" s="17" customFormat="1" ht="32.5" customHeight="1">
      <c r="A594" s="81"/>
      <c r="B594" s="315" t="s">
        <v>400</v>
      </c>
      <c r="C594" s="292"/>
      <c r="D594" s="79" t="s">
        <v>401</v>
      </c>
      <c r="E594" s="16">
        <f>E595+E596+E597</f>
        <v>0</v>
      </c>
    </row>
    <row r="595" spans="1:5" s="17" customFormat="1" ht="32.5" customHeight="1">
      <c r="A595" s="81"/>
      <c r="B595" s="83"/>
      <c r="C595" s="56" t="s">
        <v>402</v>
      </c>
      <c r="D595" s="79" t="s">
        <v>403</v>
      </c>
      <c r="E595" s="16"/>
    </row>
    <row r="596" spans="1:5" s="17" customFormat="1" ht="32.5" customHeight="1">
      <c r="A596" s="81"/>
      <c r="B596" s="83"/>
      <c r="C596" s="56" t="s">
        <v>404</v>
      </c>
      <c r="D596" s="79" t="s">
        <v>405</v>
      </c>
      <c r="E596" s="16"/>
    </row>
    <row r="597" spans="1:5" s="17" customFormat="1" ht="32.5" customHeight="1">
      <c r="A597" s="81"/>
      <c r="B597" s="83"/>
      <c r="C597" s="56" t="s">
        <v>406</v>
      </c>
      <c r="D597" s="79" t="s">
        <v>407</v>
      </c>
      <c r="E597" s="16"/>
    </row>
    <row r="598" spans="1:5" ht="68.5" customHeight="1">
      <c r="A598" s="81"/>
      <c r="B598" s="304" t="s">
        <v>653</v>
      </c>
      <c r="C598" s="292"/>
      <c r="D598" s="62" t="s">
        <v>409</v>
      </c>
      <c r="E598" s="16">
        <f>E599</f>
        <v>0</v>
      </c>
    </row>
    <row r="599" spans="1:5" ht="73.400000000000006" customHeight="1">
      <c r="A599" s="81"/>
      <c r="B599" s="83"/>
      <c r="C599" s="56" t="s">
        <v>410</v>
      </c>
      <c r="D599" s="62" t="s">
        <v>411</v>
      </c>
      <c r="E599" s="16"/>
    </row>
    <row r="600" spans="1:5" ht="25.5" customHeight="1">
      <c r="A600" s="307" t="s">
        <v>654</v>
      </c>
      <c r="B600" s="308"/>
      <c r="C600" s="308"/>
      <c r="D600" s="70" t="s">
        <v>413</v>
      </c>
      <c r="E600" s="16">
        <f>E601+E602+E604+E605</f>
        <v>0</v>
      </c>
    </row>
    <row r="601" spans="1:5" ht="40.4" customHeight="1">
      <c r="A601" s="81"/>
      <c r="B601" s="309" t="s">
        <v>432</v>
      </c>
      <c r="C601" s="310"/>
      <c r="D601" s="21" t="s">
        <v>433</v>
      </c>
      <c r="E601" s="16"/>
    </row>
    <row r="602" spans="1:5" s="17" customFormat="1" ht="40.4" customHeight="1">
      <c r="A602" s="81"/>
      <c r="B602" s="309" t="s">
        <v>655</v>
      </c>
      <c r="C602" s="311"/>
      <c r="D602" s="21" t="s">
        <v>437</v>
      </c>
      <c r="E602" s="16">
        <f>E603</f>
        <v>0</v>
      </c>
    </row>
    <row r="603" spans="1:5" s="17" customFormat="1" ht="40.4" customHeight="1">
      <c r="A603" s="81"/>
      <c r="B603" s="88"/>
      <c r="C603" s="29" t="s">
        <v>440</v>
      </c>
      <c r="D603" s="21" t="s">
        <v>441</v>
      </c>
      <c r="E603" s="16"/>
    </row>
    <row r="604" spans="1:5" s="17" customFormat="1" ht="40.4" customHeight="1">
      <c r="A604" s="81"/>
      <c r="B604" s="309" t="s">
        <v>444</v>
      </c>
      <c r="C604" s="311"/>
      <c r="D604" s="21" t="s">
        <v>445</v>
      </c>
      <c r="E604" s="16"/>
    </row>
    <row r="605" spans="1:5" s="17" customFormat="1" ht="26.5" customHeight="1">
      <c r="A605" s="81"/>
      <c r="B605" s="309" t="s">
        <v>446</v>
      </c>
      <c r="C605" s="311"/>
      <c r="D605" s="21" t="s">
        <v>447</v>
      </c>
      <c r="E605" s="16"/>
    </row>
    <row r="606" spans="1:5" ht="39.75" customHeight="1">
      <c r="A606" s="312" t="s">
        <v>448</v>
      </c>
      <c r="B606" s="313"/>
      <c r="C606" s="313"/>
      <c r="D606" s="70" t="s">
        <v>449</v>
      </c>
      <c r="E606" s="16">
        <f>E607+E610+E613+E621+E616+E624+E629+E634+E639+E644+E649+E654+E659+E664+E669+E673+E677</f>
        <v>0</v>
      </c>
    </row>
    <row r="607" spans="1:5" ht="24" customHeight="1">
      <c r="A607" s="87"/>
      <c r="B607" s="305" t="s">
        <v>450</v>
      </c>
      <c r="C607" s="305"/>
      <c r="D607" s="21" t="s">
        <v>451</v>
      </c>
      <c r="E607" s="16">
        <f>E608+E609</f>
        <v>0</v>
      </c>
    </row>
    <row r="608" spans="1:5" ht="18" customHeight="1">
      <c r="A608" s="87"/>
      <c r="B608" s="28"/>
      <c r="C608" s="22" t="s">
        <v>452</v>
      </c>
      <c r="D608" s="21" t="s">
        <v>453</v>
      </c>
      <c r="E608" s="16"/>
    </row>
    <row r="609" spans="1:5" s="125" customFormat="1">
      <c r="A609" s="90"/>
      <c r="B609" s="91"/>
      <c r="C609" s="58" t="s">
        <v>454</v>
      </c>
      <c r="D609" s="60" t="s">
        <v>455</v>
      </c>
      <c r="E609" s="16"/>
    </row>
    <row r="610" spans="1:5" s="125" customFormat="1" ht="18.649999999999999" customHeight="1">
      <c r="A610" s="90"/>
      <c r="B610" s="306" t="s">
        <v>456</v>
      </c>
      <c r="C610" s="306"/>
      <c r="D610" s="60" t="s">
        <v>457</v>
      </c>
      <c r="E610" s="16">
        <f>E611+E612</f>
        <v>0</v>
      </c>
    </row>
    <row r="611" spans="1:5" s="125" customFormat="1">
      <c r="A611" s="90"/>
      <c r="B611" s="91"/>
      <c r="C611" s="58" t="s">
        <v>452</v>
      </c>
      <c r="D611" s="60" t="s">
        <v>458</v>
      </c>
      <c r="E611" s="16"/>
    </row>
    <row r="612" spans="1:5" s="125" customFormat="1">
      <c r="A612" s="90"/>
      <c r="B612" s="91"/>
      <c r="C612" s="58" t="s">
        <v>454</v>
      </c>
      <c r="D612" s="60" t="s">
        <v>459</v>
      </c>
      <c r="E612" s="16"/>
    </row>
    <row r="613" spans="1:5" s="125" customFormat="1" ht="20.5" customHeight="1">
      <c r="A613" s="90"/>
      <c r="B613" s="306" t="s">
        <v>460</v>
      </c>
      <c r="C613" s="306"/>
      <c r="D613" s="60" t="s">
        <v>461</v>
      </c>
      <c r="E613" s="16">
        <f>E614+E615</f>
        <v>0</v>
      </c>
    </row>
    <row r="614" spans="1:5" s="125" customFormat="1">
      <c r="A614" s="90"/>
      <c r="B614" s="91"/>
      <c r="C614" s="58" t="s">
        <v>452</v>
      </c>
      <c r="D614" s="60" t="s">
        <v>462</v>
      </c>
      <c r="E614" s="16"/>
    </row>
    <row r="615" spans="1:5" s="125" customFormat="1">
      <c r="A615" s="90"/>
      <c r="B615" s="91"/>
      <c r="C615" s="58" t="s">
        <v>454</v>
      </c>
      <c r="D615" s="60" t="s">
        <v>463</v>
      </c>
      <c r="E615" s="16"/>
    </row>
    <row r="616" spans="1:5" s="125" customFormat="1" ht="24.75" customHeight="1">
      <c r="A616" s="90"/>
      <c r="B616" s="306" t="s">
        <v>464</v>
      </c>
      <c r="C616" s="306"/>
      <c r="D616" s="60" t="s">
        <v>465</v>
      </c>
      <c r="E616" s="16">
        <f>E617+E618+E619+E620</f>
        <v>0</v>
      </c>
    </row>
    <row r="617" spans="1:5" s="125" customFormat="1">
      <c r="A617" s="90"/>
      <c r="B617" s="91"/>
      <c r="C617" s="58" t="s">
        <v>466</v>
      </c>
      <c r="D617" s="60" t="s">
        <v>467</v>
      </c>
      <c r="E617" s="16"/>
    </row>
    <row r="618" spans="1:5" s="125" customFormat="1">
      <c r="A618" s="90"/>
      <c r="B618" s="91"/>
      <c r="C618" s="58" t="s">
        <v>452</v>
      </c>
      <c r="D618" s="60" t="s">
        <v>468</v>
      </c>
      <c r="E618" s="16"/>
    </row>
    <row r="619" spans="1:5" s="125" customFormat="1">
      <c r="A619" s="90"/>
      <c r="B619" s="91"/>
      <c r="C619" s="58" t="s">
        <v>469</v>
      </c>
      <c r="D619" s="60" t="s">
        <v>470</v>
      </c>
      <c r="E619" s="16"/>
    </row>
    <row r="620" spans="1:5" s="125" customFormat="1">
      <c r="A620" s="90"/>
      <c r="B620" s="91"/>
      <c r="C620" s="58" t="s">
        <v>454</v>
      </c>
      <c r="D620" s="60" t="s">
        <v>471</v>
      </c>
      <c r="E620" s="16"/>
    </row>
    <row r="621" spans="1:5" s="125" customFormat="1" ht="28.4" customHeight="1">
      <c r="A621" s="90"/>
      <c r="B621" s="306" t="s">
        <v>472</v>
      </c>
      <c r="C621" s="306"/>
      <c r="D621" s="60" t="s">
        <v>473</v>
      </c>
      <c r="E621" s="16">
        <f>E622+E623</f>
        <v>0</v>
      </c>
    </row>
    <row r="622" spans="1:5" s="125" customFormat="1">
      <c r="A622" s="90"/>
      <c r="B622" s="91"/>
      <c r="C622" s="58" t="s">
        <v>452</v>
      </c>
      <c r="D622" s="60" t="s">
        <v>474</v>
      </c>
      <c r="E622" s="16"/>
    </row>
    <row r="623" spans="1:5" s="125" customFormat="1">
      <c r="A623" s="90"/>
      <c r="B623" s="91"/>
      <c r="C623" s="58" t="s">
        <v>454</v>
      </c>
      <c r="D623" s="60" t="s">
        <v>475</v>
      </c>
      <c r="E623" s="16"/>
    </row>
    <row r="624" spans="1:5" ht="26.25" customHeight="1">
      <c r="A624" s="87"/>
      <c r="B624" s="305" t="s">
        <v>476</v>
      </c>
      <c r="C624" s="305"/>
      <c r="D624" s="21" t="s">
        <v>477</v>
      </c>
      <c r="E624" s="16">
        <f>E625+E626+E627+E628</f>
        <v>0</v>
      </c>
    </row>
    <row r="625" spans="1:5">
      <c r="A625" s="87"/>
      <c r="B625" s="28"/>
      <c r="C625" s="22" t="s">
        <v>466</v>
      </c>
      <c r="D625" s="21" t="s">
        <v>478</v>
      </c>
      <c r="E625" s="16"/>
    </row>
    <row r="626" spans="1:5">
      <c r="A626" s="87"/>
      <c r="B626" s="28"/>
      <c r="C626" s="22" t="s">
        <v>452</v>
      </c>
      <c r="D626" s="21" t="s">
        <v>479</v>
      </c>
      <c r="E626" s="16"/>
    </row>
    <row r="627" spans="1:5">
      <c r="A627" s="87"/>
      <c r="B627" s="28"/>
      <c r="C627" s="22" t="s">
        <v>469</v>
      </c>
      <c r="D627" s="21" t="s">
        <v>480</v>
      </c>
      <c r="E627" s="16"/>
    </row>
    <row r="628" spans="1:5">
      <c r="A628" s="87"/>
      <c r="B628" s="28"/>
      <c r="C628" s="22" t="s">
        <v>454</v>
      </c>
      <c r="D628" s="21" t="s">
        <v>481</v>
      </c>
      <c r="E628" s="16"/>
    </row>
    <row r="629" spans="1:5" ht="21.65" customHeight="1">
      <c r="A629" s="87"/>
      <c r="B629" s="305" t="s">
        <v>482</v>
      </c>
      <c r="C629" s="305"/>
      <c r="D629" s="21" t="s">
        <v>483</v>
      </c>
      <c r="E629" s="16">
        <f>E630+E631+E632+E633</f>
        <v>0</v>
      </c>
    </row>
    <row r="630" spans="1:5">
      <c r="A630" s="87"/>
      <c r="B630" s="28"/>
      <c r="C630" s="22" t="s">
        <v>466</v>
      </c>
      <c r="D630" s="21" t="s">
        <v>484</v>
      </c>
      <c r="E630" s="16"/>
    </row>
    <row r="631" spans="1:5">
      <c r="A631" s="87"/>
      <c r="B631" s="28"/>
      <c r="C631" s="22" t="s">
        <v>452</v>
      </c>
      <c r="D631" s="21" t="s">
        <v>485</v>
      </c>
      <c r="E631" s="16"/>
    </row>
    <row r="632" spans="1:5">
      <c r="A632" s="87"/>
      <c r="B632" s="28"/>
      <c r="C632" s="22" t="s">
        <v>469</v>
      </c>
      <c r="D632" s="21" t="s">
        <v>486</v>
      </c>
      <c r="E632" s="16"/>
    </row>
    <row r="633" spans="1:5">
      <c r="A633" s="87"/>
      <c r="B633" s="28"/>
      <c r="C633" s="22" t="s">
        <v>454</v>
      </c>
      <c r="D633" s="21" t="s">
        <v>487</v>
      </c>
      <c r="E633" s="16"/>
    </row>
    <row r="634" spans="1:5" ht="27.65" customHeight="1">
      <c r="A634" s="87"/>
      <c r="B634" s="305" t="s">
        <v>656</v>
      </c>
      <c r="C634" s="305"/>
      <c r="D634" s="21" t="s">
        <v>489</v>
      </c>
      <c r="E634" s="16">
        <f>E635+E636+E637+E638</f>
        <v>0</v>
      </c>
    </row>
    <row r="635" spans="1:5" ht="15" customHeight="1">
      <c r="A635" s="87"/>
      <c r="B635" s="28"/>
      <c r="C635" s="22" t="s">
        <v>466</v>
      </c>
      <c r="D635" s="21" t="s">
        <v>490</v>
      </c>
      <c r="E635" s="16"/>
    </row>
    <row r="636" spans="1:5" ht="15" customHeight="1">
      <c r="A636" s="87"/>
      <c r="B636" s="28"/>
      <c r="C636" s="22" t="s">
        <v>452</v>
      </c>
      <c r="D636" s="21" t="s">
        <v>491</v>
      </c>
      <c r="E636" s="16"/>
    </row>
    <row r="637" spans="1:5" ht="15" customHeight="1">
      <c r="A637" s="87"/>
      <c r="B637" s="28"/>
      <c r="C637" s="22" t="s">
        <v>469</v>
      </c>
      <c r="D637" s="21" t="s">
        <v>492</v>
      </c>
      <c r="E637" s="16"/>
    </row>
    <row r="638" spans="1:5">
      <c r="A638" s="87"/>
      <c r="B638" s="28"/>
      <c r="C638" s="22" t="s">
        <v>454</v>
      </c>
      <c r="D638" s="21" t="s">
        <v>493</v>
      </c>
      <c r="E638" s="16"/>
    </row>
    <row r="639" spans="1:5" ht="24.75" customHeight="1">
      <c r="A639" s="87"/>
      <c r="B639" s="305" t="s">
        <v>494</v>
      </c>
      <c r="C639" s="305"/>
      <c r="D639" s="21" t="s">
        <v>495</v>
      </c>
      <c r="E639" s="16">
        <f>E640+E641+E642+E643</f>
        <v>0</v>
      </c>
    </row>
    <row r="640" spans="1:5" ht="15" customHeight="1">
      <c r="A640" s="87"/>
      <c r="B640" s="28"/>
      <c r="C640" s="22" t="s">
        <v>466</v>
      </c>
      <c r="D640" s="21" t="s">
        <v>496</v>
      </c>
      <c r="E640" s="16"/>
    </row>
    <row r="641" spans="1:5" ht="15" customHeight="1">
      <c r="A641" s="87"/>
      <c r="B641" s="28"/>
      <c r="C641" s="22" t="s">
        <v>452</v>
      </c>
      <c r="D641" s="21" t="s">
        <v>497</v>
      </c>
      <c r="E641" s="16"/>
    </row>
    <row r="642" spans="1:5" ht="15" customHeight="1">
      <c r="A642" s="87"/>
      <c r="B642" s="28"/>
      <c r="C642" s="22" t="s">
        <v>469</v>
      </c>
      <c r="D642" s="21" t="s">
        <v>498</v>
      </c>
      <c r="E642" s="16"/>
    </row>
    <row r="643" spans="1:5">
      <c r="A643" s="87"/>
      <c r="B643" s="28"/>
      <c r="C643" s="22" t="s">
        <v>454</v>
      </c>
      <c r="D643" s="21" t="s">
        <v>499</v>
      </c>
      <c r="E643" s="16"/>
    </row>
    <row r="644" spans="1:5" ht="29.5" customHeight="1">
      <c r="A644" s="87"/>
      <c r="B644" s="305" t="s">
        <v>500</v>
      </c>
      <c r="C644" s="305"/>
      <c r="D644" s="21" t="s">
        <v>501</v>
      </c>
      <c r="E644" s="16">
        <f>E645+E646+E647+E648</f>
        <v>0</v>
      </c>
    </row>
    <row r="645" spans="1:5" ht="15" customHeight="1">
      <c r="A645" s="87"/>
      <c r="B645" s="28"/>
      <c r="C645" s="22" t="s">
        <v>466</v>
      </c>
      <c r="D645" s="21" t="s">
        <v>502</v>
      </c>
      <c r="E645" s="16"/>
    </row>
    <row r="646" spans="1:5" ht="15" customHeight="1">
      <c r="A646" s="87"/>
      <c r="B646" s="28"/>
      <c r="C646" s="22" t="s">
        <v>452</v>
      </c>
      <c r="D646" s="21" t="s">
        <v>503</v>
      </c>
      <c r="E646" s="16"/>
    </row>
    <row r="647" spans="1:5" ht="15" customHeight="1">
      <c r="A647" s="87"/>
      <c r="B647" s="28"/>
      <c r="C647" s="22" t="s">
        <v>469</v>
      </c>
      <c r="D647" s="21" t="s">
        <v>504</v>
      </c>
      <c r="E647" s="16"/>
    </row>
    <row r="648" spans="1:5">
      <c r="A648" s="87"/>
      <c r="B648" s="28"/>
      <c r="C648" s="22" t="s">
        <v>454</v>
      </c>
      <c r="D648" s="21" t="s">
        <v>505</v>
      </c>
      <c r="E648" s="16"/>
    </row>
    <row r="649" spans="1:5" ht="29.5" customHeight="1">
      <c r="A649" s="87"/>
      <c r="B649" s="305" t="s">
        <v>506</v>
      </c>
      <c r="C649" s="305"/>
      <c r="D649" s="21" t="s">
        <v>507</v>
      </c>
      <c r="E649" s="16">
        <f>E650+E651+E652+E653</f>
        <v>0</v>
      </c>
    </row>
    <row r="650" spans="1:5" ht="15" customHeight="1">
      <c r="A650" s="87"/>
      <c r="B650" s="28"/>
      <c r="C650" s="22" t="s">
        <v>466</v>
      </c>
      <c r="D650" s="21" t="s">
        <v>508</v>
      </c>
      <c r="E650" s="16"/>
    </row>
    <row r="651" spans="1:5" ht="15" customHeight="1">
      <c r="A651" s="87"/>
      <c r="B651" s="28"/>
      <c r="C651" s="22" t="s">
        <v>452</v>
      </c>
      <c r="D651" s="21" t="s">
        <v>509</v>
      </c>
      <c r="E651" s="16"/>
    </row>
    <row r="652" spans="1:5" ht="15" customHeight="1">
      <c r="A652" s="87"/>
      <c r="B652" s="28"/>
      <c r="C652" s="22" t="s">
        <v>469</v>
      </c>
      <c r="D652" s="21" t="s">
        <v>510</v>
      </c>
      <c r="E652" s="16"/>
    </row>
    <row r="653" spans="1:5">
      <c r="A653" s="87"/>
      <c r="B653" s="28"/>
      <c r="C653" s="22" t="s">
        <v>454</v>
      </c>
      <c r="D653" s="21" t="s">
        <v>511</v>
      </c>
      <c r="E653" s="16"/>
    </row>
    <row r="654" spans="1:5" ht="36.75" customHeight="1">
      <c r="A654" s="87"/>
      <c r="B654" s="299" t="s">
        <v>512</v>
      </c>
      <c r="C654" s="299"/>
      <c r="D654" s="21" t="s">
        <v>513</v>
      </c>
      <c r="E654" s="16">
        <f>E655+E656+E657+E658</f>
        <v>0</v>
      </c>
    </row>
    <row r="655" spans="1:5" ht="15" customHeight="1">
      <c r="A655" s="87"/>
      <c r="B655" s="93"/>
      <c r="C655" s="22" t="s">
        <v>466</v>
      </c>
      <c r="D655" s="21" t="s">
        <v>514</v>
      </c>
      <c r="E655" s="16"/>
    </row>
    <row r="656" spans="1:5" ht="18.75" customHeight="1">
      <c r="A656" s="87"/>
      <c r="B656" s="93"/>
      <c r="C656" s="22" t="s">
        <v>452</v>
      </c>
      <c r="D656" s="21" t="s">
        <v>515</v>
      </c>
      <c r="E656" s="16"/>
    </row>
    <row r="657" spans="1:5" s="17" customFormat="1" ht="13">
      <c r="A657" s="92"/>
      <c r="B657" s="93"/>
      <c r="C657" s="22" t="s">
        <v>516</v>
      </c>
      <c r="D657" s="21" t="s">
        <v>517</v>
      </c>
      <c r="E657" s="16"/>
    </row>
    <row r="658" spans="1:5">
      <c r="A658" s="87"/>
      <c r="B658" s="28"/>
      <c r="C658" s="22" t="s">
        <v>454</v>
      </c>
      <c r="D658" s="21" t="s">
        <v>518</v>
      </c>
      <c r="E658" s="16"/>
    </row>
    <row r="659" spans="1:5" ht="27" customHeight="1">
      <c r="A659" s="92"/>
      <c r="B659" s="299" t="s">
        <v>519</v>
      </c>
      <c r="C659" s="299"/>
      <c r="D659" s="21" t="s">
        <v>520</v>
      </c>
      <c r="E659" s="16">
        <f>E660+E661+E662+E663</f>
        <v>0</v>
      </c>
    </row>
    <row r="660" spans="1:5" ht="15" customHeight="1">
      <c r="A660" s="92"/>
      <c r="B660" s="93"/>
      <c r="C660" s="22" t="s">
        <v>466</v>
      </c>
      <c r="D660" s="21" t="s">
        <v>521</v>
      </c>
      <c r="E660" s="16"/>
    </row>
    <row r="661" spans="1:5" ht="15" customHeight="1">
      <c r="A661" s="92"/>
      <c r="B661" s="93"/>
      <c r="C661" s="22" t="s">
        <v>452</v>
      </c>
      <c r="D661" s="21" t="s">
        <v>522</v>
      </c>
      <c r="E661" s="16"/>
    </row>
    <row r="662" spans="1:5" ht="15" customHeight="1">
      <c r="A662" s="92"/>
      <c r="B662" s="93"/>
      <c r="C662" s="22" t="s">
        <v>469</v>
      </c>
      <c r="D662" s="21" t="s">
        <v>523</v>
      </c>
      <c r="E662" s="16"/>
    </row>
    <row r="663" spans="1:5">
      <c r="A663" s="87"/>
      <c r="B663" s="28"/>
      <c r="C663" s="22" t="s">
        <v>454</v>
      </c>
      <c r="D663" s="21" t="s">
        <v>524</v>
      </c>
      <c r="E663" s="16"/>
    </row>
    <row r="664" spans="1:5" ht="26.25" customHeight="1">
      <c r="A664" s="92"/>
      <c r="B664" s="299" t="s">
        <v>525</v>
      </c>
      <c r="C664" s="299"/>
      <c r="D664" s="21" t="s">
        <v>526</v>
      </c>
      <c r="E664" s="16">
        <f>E665+E666+E667+E668</f>
        <v>0</v>
      </c>
    </row>
    <row r="665" spans="1:5" ht="15" customHeight="1">
      <c r="A665" s="92"/>
      <c r="B665" s="93"/>
      <c r="C665" s="22" t="s">
        <v>466</v>
      </c>
      <c r="D665" s="21" t="s">
        <v>527</v>
      </c>
      <c r="E665" s="16"/>
    </row>
    <row r="666" spans="1:5" ht="15" customHeight="1">
      <c r="A666" s="92"/>
      <c r="B666" s="93"/>
      <c r="C666" s="22" t="s">
        <v>452</v>
      </c>
      <c r="D666" s="21" t="s">
        <v>528</v>
      </c>
      <c r="E666" s="16"/>
    </row>
    <row r="667" spans="1:5" ht="15" customHeight="1">
      <c r="A667" s="94"/>
      <c r="B667" s="95"/>
      <c r="C667" s="96" t="s">
        <v>469</v>
      </c>
      <c r="D667" s="97" t="s">
        <v>529</v>
      </c>
      <c r="E667" s="16"/>
    </row>
    <row r="668" spans="1:5">
      <c r="A668" s="126"/>
      <c r="B668" s="127"/>
      <c r="C668" s="128" t="s">
        <v>454</v>
      </c>
      <c r="D668" s="97" t="s">
        <v>530</v>
      </c>
      <c r="E668" s="16"/>
    </row>
    <row r="669" spans="1:5" ht="39" customHeight="1">
      <c r="A669" s="98"/>
      <c r="B669" s="300" t="s">
        <v>531</v>
      </c>
      <c r="C669" s="292"/>
      <c r="D669" s="99" t="s">
        <v>532</v>
      </c>
      <c r="E669" s="16">
        <f>E670+E671+E672</f>
        <v>0</v>
      </c>
    </row>
    <row r="670" spans="1:5">
      <c r="A670" s="92"/>
      <c r="B670" s="93"/>
      <c r="C670" s="47" t="s">
        <v>466</v>
      </c>
      <c r="D670" s="62" t="s">
        <v>533</v>
      </c>
      <c r="E670" s="16"/>
    </row>
    <row r="671" spans="1:5">
      <c r="A671" s="92"/>
      <c r="B671" s="93"/>
      <c r="C671" s="47" t="s">
        <v>452</v>
      </c>
      <c r="D671" s="62" t="s">
        <v>534</v>
      </c>
      <c r="E671" s="16"/>
    </row>
    <row r="672" spans="1:5">
      <c r="A672" s="94"/>
      <c r="B672" s="95"/>
      <c r="C672" s="100" t="s">
        <v>469</v>
      </c>
      <c r="D672" s="101" t="s">
        <v>535</v>
      </c>
      <c r="E672" s="16"/>
    </row>
    <row r="673" spans="1:5" ht="45.65" customHeight="1">
      <c r="A673" s="98"/>
      <c r="B673" s="300" t="s">
        <v>536</v>
      </c>
      <c r="C673" s="292"/>
      <c r="D673" s="99" t="s">
        <v>537</v>
      </c>
      <c r="E673" s="16">
        <f>E674+E675+E676</f>
        <v>0</v>
      </c>
    </row>
    <row r="674" spans="1:5">
      <c r="A674" s="92"/>
      <c r="B674" s="93"/>
      <c r="C674" s="47" t="s">
        <v>466</v>
      </c>
      <c r="D674" s="62" t="s">
        <v>538</v>
      </c>
      <c r="E674" s="16"/>
    </row>
    <row r="675" spans="1:5">
      <c r="A675" s="92"/>
      <c r="B675" s="93"/>
      <c r="C675" s="47" t="s">
        <v>452</v>
      </c>
      <c r="D675" s="62" t="s">
        <v>539</v>
      </c>
      <c r="E675" s="16"/>
    </row>
    <row r="676" spans="1:5">
      <c r="A676" s="94"/>
      <c r="B676" s="95"/>
      <c r="C676" s="100" t="s">
        <v>469</v>
      </c>
      <c r="D676" s="101" t="s">
        <v>540</v>
      </c>
      <c r="E676" s="16"/>
    </row>
    <row r="677" spans="1:5" ht="33" customHeight="1">
      <c r="A677" s="102"/>
      <c r="B677" s="301" t="s">
        <v>541</v>
      </c>
      <c r="C677" s="302"/>
      <c r="D677" s="99" t="s">
        <v>542</v>
      </c>
      <c r="E677" s="16">
        <f>E678+E679+E680</f>
        <v>0</v>
      </c>
    </row>
    <row r="678" spans="1:5" s="17" customFormat="1" ht="13">
      <c r="A678" s="92"/>
      <c r="B678" s="93"/>
      <c r="C678" s="22" t="s">
        <v>466</v>
      </c>
      <c r="D678" s="21" t="s">
        <v>543</v>
      </c>
      <c r="E678" s="16"/>
    </row>
    <row r="679" spans="1:5" s="17" customFormat="1" ht="13">
      <c r="A679" s="92"/>
      <c r="B679" s="93"/>
      <c r="C679" s="22" t="s">
        <v>452</v>
      </c>
      <c r="D679" s="21" t="s">
        <v>544</v>
      </c>
      <c r="E679" s="16"/>
    </row>
    <row r="680" spans="1:5" s="17" customFormat="1" ht="13">
      <c r="A680" s="94"/>
      <c r="B680" s="95"/>
      <c r="C680" s="96" t="s">
        <v>469</v>
      </c>
      <c r="D680" s="97" t="s">
        <v>545</v>
      </c>
      <c r="E680" s="16"/>
    </row>
    <row r="681" spans="1:5" s="17" customFormat="1">
      <c r="A681" s="303" t="s">
        <v>546</v>
      </c>
      <c r="B681" s="304"/>
      <c r="C681" s="292"/>
      <c r="D681" s="70" t="s">
        <v>547</v>
      </c>
      <c r="E681" s="16">
        <f>E682+E683+E684</f>
        <v>0</v>
      </c>
    </row>
    <row r="682" spans="1:5" s="17" customFormat="1" ht="33.65" customHeight="1">
      <c r="A682" s="103"/>
      <c r="B682" s="291" t="s">
        <v>548</v>
      </c>
      <c r="C682" s="292"/>
      <c r="D682" s="21" t="s">
        <v>549</v>
      </c>
      <c r="E682" s="16"/>
    </row>
    <row r="683" spans="1:5" s="17" customFormat="1" ht="34" customHeight="1">
      <c r="A683" s="103"/>
      <c r="B683" s="291" t="s">
        <v>550</v>
      </c>
      <c r="C683" s="292"/>
      <c r="D683" s="21" t="s">
        <v>551</v>
      </c>
      <c r="E683" s="16"/>
    </row>
    <row r="684" spans="1:5" s="75" customFormat="1" ht="39.65" customHeight="1">
      <c r="A684" s="105"/>
      <c r="B684" s="293" t="s">
        <v>552</v>
      </c>
      <c r="C684" s="294"/>
      <c r="D684" s="60" t="s">
        <v>553</v>
      </c>
      <c r="E684" s="16"/>
    </row>
    <row r="685" spans="1:5" ht="47.5" customHeight="1">
      <c r="A685" s="295" t="s">
        <v>558</v>
      </c>
      <c r="B685" s="296"/>
      <c r="C685" s="296"/>
      <c r="D685" s="129" t="s">
        <v>559</v>
      </c>
      <c r="E685" s="16">
        <f>E686+E690+E694+E698+E702+E706+E710+E714+E717+E722+E725</f>
        <v>546542</v>
      </c>
    </row>
    <row r="686" spans="1:5" ht="28.4" customHeight="1">
      <c r="A686" s="106"/>
      <c r="B686" s="297" t="s">
        <v>560</v>
      </c>
      <c r="C686" s="298"/>
      <c r="D686" s="107" t="s">
        <v>561</v>
      </c>
      <c r="E686" s="16">
        <f>E687+E688+E689</f>
        <v>543329</v>
      </c>
    </row>
    <row r="687" spans="1:5">
      <c r="A687" s="92"/>
      <c r="B687" s="93"/>
      <c r="C687" s="22" t="s">
        <v>466</v>
      </c>
      <c r="D687" s="21" t="s">
        <v>562</v>
      </c>
      <c r="E687" s="16">
        <v>432489</v>
      </c>
    </row>
    <row r="688" spans="1:5">
      <c r="A688" s="92"/>
      <c r="B688" s="93"/>
      <c r="C688" s="22" t="s">
        <v>452</v>
      </c>
      <c r="D688" s="21" t="s">
        <v>563</v>
      </c>
      <c r="E688" s="16">
        <v>110840</v>
      </c>
    </row>
    <row r="689" spans="1:5">
      <c r="A689" s="94"/>
      <c r="B689" s="95"/>
      <c r="C689" s="96" t="s">
        <v>469</v>
      </c>
      <c r="D689" s="97" t="s">
        <v>564</v>
      </c>
      <c r="E689" s="16"/>
    </row>
    <row r="690" spans="1:5" ht="32.15" customHeight="1">
      <c r="A690" s="108"/>
      <c r="B690" s="285" t="s">
        <v>565</v>
      </c>
      <c r="C690" s="286"/>
      <c r="D690" s="107" t="s">
        <v>566</v>
      </c>
      <c r="E690" s="16">
        <f>E691+E692+E693</f>
        <v>2917</v>
      </c>
    </row>
    <row r="691" spans="1:5">
      <c r="A691" s="92"/>
      <c r="B691" s="93"/>
      <c r="C691" s="22" t="s">
        <v>466</v>
      </c>
      <c r="D691" s="21" t="s">
        <v>567</v>
      </c>
      <c r="E691" s="16">
        <v>2917</v>
      </c>
    </row>
    <row r="692" spans="1:5">
      <c r="A692" s="92"/>
      <c r="B692" s="93"/>
      <c r="C692" s="22" t="s">
        <v>452</v>
      </c>
      <c r="D692" s="21" t="s">
        <v>568</v>
      </c>
      <c r="E692" s="16"/>
    </row>
    <row r="693" spans="1:5">
      <c r="A693" s="94"/>
      <c r="B693" s="95"/>
      <c r="C693" s="96" t="s">
        <v>469</v>
      </c>
      <c r="D693" s="97" t="s">
        <v>569</v>
      </c>
      <c r="E693" s="16"/>
    </row>
    <row r="694" spans="1:5">
      <c r="A694" s="108"/>
      <c r="B694" s="285" t="s">
        <v>570</v>
      </c>
      <c r="C694" s="286"/>
      <c r="D694" s="107" t="s">
        <v>571</v>
      </c>
      <c r="E694" s="16">
        <f>E695+E696+E697</f>
        <v>0</v>
      </c>
    </row>
    <row r="695" spans="1:5">
      <c r="A695" s="92"/>
      <c r="B695" s="93"/>
      <c r="C695" s="22" t="s">
        <v>466</v>
      </c>
      <c r="D695" s="21" t="s">
        <v>572</v>
      </c>
      <c r="E695" s="16"/>
    </row>
    <row r="696" spans="1:5">
      <c r="A696" s="92"/>
      <c r="B696" s="93"/>
      <c r="C696" s="22" t="s">
        <v>452</v>
      </c>
      <c r="D696" s="21" t="s">
        <v>573</v>
      </c>
      <c r="E696" s="16"/>
    </row>
    <row r="697" spans="1:5">
      <c r="A697" s="94"/>
      <c r="B697" s="95"/>
      <c r="C697" s="96" t="s">
        <v>469</v>
      </c>
      <c r="D697" s="97" t="s">
        <v>574</v>
      </c>
      <c r="E697" s="16"/>
    </row>
    <row r="698" spans="1:5" ht="27.65" customHeight="1">
      <c r="A698" s="108"/>
      <c r="B698" s="287" t="s">
        <v>575</v>
      </c>
      <c r="C698" s="288"/>
      <c r="D698" s="107" t="s">
        <v>576</v>
      </c>
      <c r="E698" s="16">
        <f>E699+E700+E701</f>
        <v>0</v>
      </c>
    </row>
    <row r="699" spans="1:5">
      <c r="A699" s="92"/>
      <c r="B699" s="93"/>
      <c r="C699" s="22" t="s">
        <v>466</v>
      </c>
      <c r="D699" s="21" t="s">
        <v>577</v>
      </c>
      <c r="E699" s="16"/>
    </row>
    <row r="700" spans="1:5">
      <c r="A700" s="92"/>
      <c r="B700" s="93"/>
      <c r="C700" s="22" t="s">
        <v>452</v>
      </c>
      <c r="D700" s="21" t="s">
        <v>578</v>
      </c>
      <c r="E700" s="16"/>
    </row>
    <row r="701" spans="1:5">
      <c r="A701" s="94"/>
      <c r="B701" s="95"/>
      <c r="C701" s="96" t="s">
        <v>469</v>
      </c>
      <c r="D701" s="97" t="s">
        <v>579</v>
      </c>
      <c r="E701" s="16"/>
    </row>
    <row r="702" spans="1:5" ht="29.5" customHeight="1">
      <c r="A702" s="108"/>
      <c r="B702" s="287" t="s">
        <v>580</v>
      </c>
      <c r="C702" s="288"/>
      <c r="D702" s="107" t="s">
        <v>581</v>
      </c>
      <c r="E702" s="16">
        <f>E703+E704+E705</f>
        <v>0</v>
      </c>
    </row>
    <row r="703" spans="1:5">
      <c r="A703" s="92"/>
      <c r="B703" s="93"/>
      <c r="C703" s="22" t="s">
        <v>466</v>
      </c>
      <c r="D703" s="21" t="s">
        <v>582</v>
      </c>
      <c r="E703" s="16"/>
    </row>
    <row r="704" spans="1:5">
      <c r="A704" s="92"/>
      <c r="B704" s="93"/>
      <c r="C704" s="22" t="s">
        <v>452</v>
      </c>
      <c r="D704" s="21" t="s">
        <v>583</v>
      </c>
      <c r="E704" s="16"/>
    </row>
    <row r="705" spans="1:5">
      <c r="A705" s="94"/>
      <c r="B705" s="95"/>
      <c r="C705" s="96" t="s">
        <v>469</v>
      </c>
      <c r="D705" s="97" t="s">
        <v>584</v>
      </c>
      <c r="E705" s="16"/>
    </row>
    <row r="706" spans="1:5" ht="28.4" customHeight="1">
      <c r="A706" s="108"/>
      <c r="B706" s="287" t="s">
        <v>585</v>
      </c>
      <c r="C706" s="288"/>
      <c r="D706" s="107" t="s">
        <v>586</v>
      </c>
      <c r="E706" s="16">
        <f>E707+E708+E709</f>
        <v>0</v>
      </c>
    </row>
    <row r="707" spans="1:5">
      <c r="A707" s="92"/>
      <c r="B707" s="93"/>
      <c r="C707" s="22" t="s">
        <v>466</v>
      </c>
      <c r="D707" s="21" t="s">
        <v>587</v>
      </c>
      <c r="E707" s="16"/>
    </row>
    <row r="708" spans="1:5">
      <c r="A708" s="92"/>
      <c r="B708" s="93"/>
      <c r="C708" s="22" t="s">
        <v>452</v>
      </c>
      <c r="D708" s="21" t="s">
        <v>588</v>
      </c>
      <c r="E708" s="16"/>
    </row>
    <row r="709" spans="1:5">
      <c r="A709" s="94"/>
      <c r="B709" s="95"/>
      <c r="C709" s="96" t="s">
        <v>469</v>
      </c>
      <c r="D709" s="97" t="s">
        <v>589</v>
      </c>
      <c r="E709" s="16"/>
    </row>
    <row r="710" spans="1:5" ht="28.4" customHeight="1">
      <c r="A710" s="108"/>
      <c r="B710" s="287" t="s">
        <v>590</v>
      </c>
      <c r="C710" s="288"/>
      <c r="D710" s="107" t="s">
        <v>591</v>
      </c>
      <c r="E710" s="16">
        <f>E711+E712+E713</f>
        <v>296</v>
      </c>
    </row>
    <row r="711" spans="1:5">
      <c r="A711" s="92"/>
      <c r="B711" s="93"/>
      <c r="C711" s="22" t="s">
        <v>466</v>
      </c>
      <c r="D711" s="21" t="s">
        <v>592</v>
      </c>
      <c r="E711" s="16">
        <v>296</v>
      </c>
    </row>
    <row r="712" spans="1:5">
      <c r="A712" s="92"/>
      <c r="B712" s="93"/>
      <c r="C712" s="22" t="s">
        <v>452</v>
      </c>
      <c r="D712" s="21" t="s">
        <v>593</v>
      </c>
      <c r="E712" s="16"/>
    </row>
    <row r="713" spans="1:5">
      <c r="A713" s="94"/>
      <c r="B713" s="95"/>
      <c r="C713" s="96" t="s">
        <v>469</v>
      </c>
      <c r="D713" s="97" t="s">
        <v>594</v>
      </c>
      <c r="E713" s="16"/>
    </row>
    <row r="714" spans="1:5" s="17" customFormat="1" ht="25.4" customHeight="1">
      <c r="A714" s="130"/>
      <c r="B714" s="289" t="s">
        <v>595</v>
      </c>
      <c r="C714" s="290"/>
      <c r="D714" s="131" t="s">
        <v>596</v>
      </c>
      <c r="E714" s="16">
        <f>E715+E716</f>
        <v>0</v>
      </c>
    </row>
    <row r="715" spans="1:5" s="17" customFormat="1" ht="13">
      <c r="A715" s="132"/>
      <c r="B715" s="133"/>
      <c r="C715" s="134" t="s">
        <v>466</v>
      </c>
      <c r="D715" s="135" t="s">
        <v>597</v>
      </c>
      <c r="E715" s="16"/>
    </row>
    <row r="716" spans="1:5" s="17" customFormat="1" ht="13">
      <c r="A716" s="136"/>
      <c r="B716" s="137"/>
      <c r="C716" s="138" t="s">
        <v>452</v>
      </c>
      <c r="D716" s="139" t="s">
        <v>598</v>
      </c>
      <c r="E716" s="16"/>
    </row>
    <row r="717" spans="1:5" s="17" customFormat="1" ht="27" customHeight="1">
      <c r="A717" s="140"/>
      <c r="B717" s="279" t="s">
        <v>599</v>
      </c>
      <c r="C717" s="280"/>
      <c r="D717" s="141" t="s">
        <v>600</v>
      </c>
      <c r="E717" s="16">
        <f>E718+E719+E720+E721</f>
        <v>0</v>
      </c>
    </row>
    <row r="718" spans="1:5" s="17" customFormat="1" ht="13">
      <c r="A718" s="132"/>
      <c r="B718" s="133"/>
      <c r="C718" s="134" t="s">
        <v>466</v>
      </c>
      <c r="D718" s="135" t="s">
        <v>601</v>
      </c>
      <c r="E718" s="16"/>
    </row>
    <row r="719" spans="1:5" s="17" customFormat="1" ht="13">
      <c r="A719" s="132"/>
      <c r="B719" s="133"/>
      <c r="C719" s="134" t="s">
        <v>452</v>
      </c>
      <c r="D719" s="135" t="s">
        <v>602</v>
      </c>
      <c r="E719" s="16"/>
    </row>
    <row r="720" spans="1:5" s="17" customFormat="1" ht="13">
      <c r="A720" s="136"/>
      <c r="B720" s="137"/>
      <c r="C720" s="138" t="s">
        <v>469</v>
      </c>
      <c r="D720" s="139" t="s">
        <v>603</v>
      </c>
      <c r="E720" s="16"/>
    </row>
    <row r="721" spans="1:5" s="17" customFormat="1" ht="35.15" customHeight="1">
      <c r="A721" s="111"/>
      <c r="B721" s="112"/>
      <c r="C721" s="113" t="s">
        <v>604</v>
      </c>
      <c r="D721" s="114" t="s">
        <v>605</v>
      </c>
      <c r="E721" s="16"/>
    </row>
    <row r="722" spans="1:5" s="17" customFormat="1" ht="33.65" customHeight="1">
      <c r="A722" s="111"/>
      <c r="B722" s="281" t="s">
        <v>606</v>
      </c>
      <c r="C722" s="282"/>
      <c r="D722" s="114" t="s">
        <v>607</v>
      </c>
      <c r="E722" s="16">
        <f>E723+E724</f>
        <v>0</v>
      </c>
    </row>
    <row r="723" spans="1:5" s="17" customFormat="1" ht="13">
      <c r="A723" s="92"/>
      <c r="B723" s="93"/>
      <c r="C723" s="22" t="s">
        <v>466</v>
      </c>
      <c r="D723" s="21" t="s">
        <v>608</v>
      </c>
      <c r="E723" s="16"/>
    </row>
    <row r="724" spans="1:5" s="17" customFormat="1" ht="13">
      <c r="A724" s="92"/>
      <c r="B724" s="93"/>
      <c r="C724" s="22" t="s">
        <v>452</v>
      </c>
      <c r="D724" s="21" t="s">
        <v>609</v>
      </c>
      <c r="E724" s="16"/>
    </row>
    <row r="725" spans="1:5" s="17" customFormat="1" ht="30" customHeight="1">
      <c r="A725" s="111"/>
      <c r="B725" s="283" t="s">
        <v>610</v>
      </c>
      <c r="C725" s="284"/>
      <c r="D725" s="114" t="s">
        <v>611</v>
      </c>
      <c r="E725" s="16">
        <f>E726+E727</f>
        <v>0</v>
      </c>
    </row>
    <row r="726" spans="1:5" s="17" customFormat="1" ht="13">
      <c r="A726" s="92"/>
      <c r="B726" s="93"/>
      <c r="C726" s="22" t="s">
        <v>466</v>
      </c>
      <c r="D726" s="21" t="s">
        <v>612</v>
      </c>
      <c r="E726" s="16"/>
    </row>
    <row r="727" spans="1:5" s="17" customFormat="1" ht="13.5" thickBot="1">
      <c r="A727" s="142"/>
      <c r="B727" s="143"/>
      <c r="C727" s="144" t="s">
        <v>452</v>
      </c>
      <c r="D727" s="145" t="s">
        <v>613</v>
      </c>
      <c r="E727" s="16"/>
    </row>
  </sheetData>
  <mergeCells count="297">
    <mergeCell ref="A14:C14"/>
    <mergeCell ref="A18:C18"/>
    <mergeCell ref="A19:C19"/>
    <mergeCell ref="A22:C22"/>
    <mergeCell ref="B25:C25"/>
    <mergeCell ref="A26:C26"/>
    <mergeCell ref="A8:C8"/>
    <mergeCell ref="A9:C9"/>
    <mergeCell ref="A12:C13"/>
    <mergeCell ref="D12:D13"/>
    <mergeCell ref="A5:G5"/>
    <mergeCell ref="A6:G6"/>
    <mergeCell ref="A45:C45"/>
    <mergeCell ref="A46:C46"/>
    <mergeCell ref="B47:C47"/>
    <mergeCell ref="B48:C48"/>
    <mergeCell ref="B50:C50"/>
    <mergeCell ref="B51:C51"/>
    <mergeCell ref="B28:C28"/>
    <mergeCell ref="B29:C29"/>
    <mergeCell ref="B30:C30"/>
    <mergeCell ref="A31:C31"/>
    <mergeCell ref="A32:C32"/>
    <mergeCell ref="A35:C35"/>
    <mergeCell ref="A92:C92"/>
    <mergeCell ref="B96:C96"/>
    <mergeCell ref="B98:C98"/>
    <mergeCell ref="B99:C99"/>
    <mergeCell ref="A102:C102"/>
    <mergeCell ref="B106:C106"/>
    <mergeCell ref="A58:C58"/>
    <mergeCell ref="B63:C63"/>
    <mergeCell ref="A80:C80"/>
    <mergeCell ref="A81:C81"/>
    <mergeCell ref="B83:C83"/>
    <mergeCell ref="B88:C88"/>
    <mergeCell ref="A115:C115"/>
    <mergeCell ref="A117:C117"/>
    <mergeCell ref="B119:C119"/>
    <mergeCell ref="A122:C122"/>
    <mergeCell ref="B126:C126"/>
    <mergeCell ref="A129:C129"/>
    <mergeCell ref="B107:C107"/>
    <mergeCell ref="B108:C108"/>
    <mergeCell ref="B109:C109"/>
    <mergeCell ref="B110:C110"/>
    <mergeCell ref="B111:C111"/>
    <mergeCell ref="B112:C112"/>
    <mergeCell ref="B140:C140"/>
    <mergeCell ref="A145:C145"/>
    <mergeCell ref="A146:C146"/>
    <mergeCell ref="B147:C147"/>
    <mergeCell ref="B151:C151"/>
    <mergeCell ref="B152:C152"/>
    <mergeCell ref="B130:C130"/>
    <mergeCell ref="B133:C133"/>
    <mergeCell ref="B134:C134"/>
    <mergeCell ref="B135:C135"/>
    <mergeCell ref="B136:C136"/>
    <mergeCell ref="B137:C137"/>
    <mergeCell ref="B168:C168"/>
    <mergeCell ref="B169:C169"/>
    <mergeCell ref="B170:C170"/>
    <mergeCell ref="B171:C171"/>
    <mergeCell ref="B173:C173"/>
    <mergeCell ref="B174:C174"/>
    <mergeCell ref="B153:C153"/>
    <mergeCell ref="B154:C154"/>
    <mergeCell ref="B155:C155"/>
    <mergeCell ref="B156:C156"/>
    <mergeCell ref="B160:C160"/>
    <mergeCell ref="B164:C164"/>
    <mergeCell ref="B185:C185"/>
    <mergeCell ref="B186:C186"/>
    <mergeCell ref="B187:C187"/>
    <mergeCell ref="B188:C188"/>
    <mergeCell ref="B191:C191"/>
    <mergeCell ref="B192:C192"/>
    <mergeCell ref="B175:C175"/>
    <mergeCell ref="B178:C178"/>
    <mergeCell ref="B181:C181"/>
    <mergeCell ref="B182:C182"/>
    <mergeCell ref="B183:C183"/>
    <mergeCell ref="B184:C184"/>
    <mergeCell ref="B202:C202"/>
    <mergeCell ref="B206:C206"/>
    <mergeCell ref="B210:C210"/>
    <mergeCell ref="B214:C214"/>
    <mergeCell ref="B218:C218"/>
    <mergeCell ref="A220:C220"/>
    <mergeCell ref="B193:C193"/>
    <mergeCell ref="B194:C194"/>
    <mergeCell ref="B195:C195"/>
    <mergeCell ref="B196:C196"/>
    <mergeCell ref="B197:C197"/>
    <mergeCell ref="B198:C198"/>
    <mergeCell ref="B227:C227"/>
    <mergeCell ref="B228:C228"/>
    <mergeCell ref="B229:C229"/>
    <mergeCell ref="B230:C230"/>
    <mergeCell ref="B231:C231"/>
    <mergeCell ref="B232:C232"/>
    <mergeCell ref="B221:C221"/>
    <mergeCell ref="B222:C222"/>
    <mergeCell ref="B223:C223"/>
    <mergeCell ref="B224:C224"/>
    <mergeCell ref="B225:C225"/>
    <mergeCell ref="B226:C226"/>
    <mergeCell ref="B245:C245"/>
    <mergeCell ref="B248:C248"/>
    <mergeCell ref="B253:C253"/>
    <mergeCell ref="B256:C256"/>
    <mergeCell ref="B261:C261"/>
    <mergeCell ref="B266:C266"/>
    <mergeCell ref="B235:C235"/>
    <mergeCell ref="B236:C236"/>
    <mergeCell ref="B237:C237"/>
    <mergeCell ref="A238:C238"/>
    <mergeCell ref="B239:C239"/>
    <mergeCell ref="B242:C242"/>
    <mergeCell ref="B296:C296"/>
    <mergeCell ref="B301:C301"/>
    <mergeCell ref="B305:C305"/>
    <mergeCell ref="B309:C309"/>
    <mergeCell ref="A313:C313"/>
    <mergeCell ref="B314:C314"/>
    <mergeCell ref="B271:C271"/>
    <mergeCell ref="B276:C276"/>
    <mergeCell ref="B281:C281"/>
    <mergeCell ref="A284:B284"/>
    <mergeCell ref="B286:C286"/>
    <mergeCell ref="B291:C291"/>
    <mergeCell ref="B324:C324"/>
    <mergeCell ref="B328:C328"/>
    <mergeCell ref="B332:C332"/>
    <mergeCell ref="B336:C336"/>
    <mergeCell ref="B340:C340"/>
    <mergeCell ref="B344:C344"/>
    <mergeCell ref="B315:C315"/>
    <mergeCell ref="B316:C316"/>
    <mergeCell ref="A317:C317"/>
    <mergeCell ref="B318:C318"/>
    <mergeCell ref="A319:C319"/>
    <mergeCell ref="B320:C320"/>
    <mergeCell ref="A367:C367"/>
    <mergeCell ref="A370:C370"/>
    <mergeCell ref="B373:C373"/>
    <mergeCell ref="A374:C374"/>
    <mergeCell ref="B376:C376"/>
    <mergeCell ref="B377:C377"/>
    <mergeCell ref="B348:C348"/>
    <mergeCell ref="B351:C351"/>
    <mergeCell ref="B356:C356"/>
    <mergeCell ref="B359:C359"/>
    <mergeCell ref="A362:C362"/>
    <mergeCell ref="A366:C366"/>
    <mergeCell ref="B395:C395"/>
    <mergeCell ref="B396:C396"/>
    <mergeCell ref="B399:C399"/>
    <mergeCell ref="A406:C406"/>
    <mergeCell ref="B411:C411"/>
    <mergeCell ref="A428:C428"/>
    <mergeCell ref="B378:C378"/>
    <mergeCell ref="A379:C379"/>
    <mergeCell ref="A380:C380"/>
    <mergeCell ref="A383:C383"/>
    <mergeCell ref="A393:C393"/>
    <mergeCell ref="A394:C394"/>
    <mergeCell ref="A450:C450"/>
    <mergeCell ref="B454:C454"/>
    <mergeCell ref="B455:C455"/>
    <mergeCell ref="B456:C456"/>
    <mergeCell ref="A458:C458"/>
    <mergeCell ref="B460:C460"/>
    <mergeCell ref="A429:C429"/>
    <mergeCell ref="B436:C436"/>
    <mergeCell ref="A440:C440"/>
    <mergeCell ref="B444:C444"/>
    <mergeCell ref="B446:C446"/>
    <mergeCell ref="B447:C447"/>
    <mergeCell ref="A475:C475"/>
    <mergeCell ref="B478:C478"/>
    <mergeCell ref="B479:C479"/>
    <mergeCell ref="B480:C480"/>
    <mergeCell ref="B482:C482"/>
    <mergeCell ref="B483:C483"/>
    <mergeCell ref="A463:C463"/>
    <mergeCell ref="B464:C464"/>
    <mergeCell ref="B467:C467"/>
    <mergeCell ref="B468:C468"/>
    <mergeCell ref="B471:C471"/>
    <mergeCell ref="A474:C474"/>
    <mergeCell ref="B493:C493"/>
    <mergeCell ref="B494:C494"/>
    <mergeCell ref="A495:C495"/>
    <mergeCell ref="B497:C497"/>
    <mergeCell ref="B498:C498"/>
    <mergeCell ref="B499:C499"/>
    <mergeCell ref="B484:C484"/>
    <mergeCell ref="B487:C487"/>
    <mergeCell ref="B488:C488"/>
    <mergeCell ref="B489:C489"/>
    <mergeCell ref="B491:C491"/>
    <mergeCell ref="B492:C492"/>
    <mergeCell ref="B506:C506"/>
    <mergeCell ref="B508:C508"/>
    <mergeCell ref="A509:C509"/>
    <mergeCell ref="B510:C510"/>
    <mergeCell ref="A511:C511"/>
    <mergeCell ref="A516:C516"/>
    <mergeCell ref="B500:C500"/>
    <mergeCell ref="B501:C501"/>
    <mergeCell ref="B502:C502"/>
    <mergeCell ref="B503:C503"/>
    <mergeCell ref="B504:C504"/>
    <mergeCell ref="B505:C505"/>
    <mergeCell ref="B530:C530"/>
    <mergeCell ref="A533:C533"/>
    <mergeCell ref="B534:C534"/>
    <mergeCell ref="B535:C535"/>
    <mergeCell ref="B536:C536"/>
    <mergeCell ref="B538:C538"/>
    <mergeCell ref="B517:C517"/>
    <mergeCell ref="B518:C518"/>
    <mergeCell ref="B519:C519"/>
    <mergeCell ref="B520:C520"/>
    <mergeCell ref="B524:C524"/>
    <mergeCell ref="B526:C526"/>
    <mergeCell ref="B550:C550"/>
    <mergeCell ref="B551:C551"/>
    <mergeCell ref="B552:C552"/>
    <mergeCell ref="B553:C553"/>
    <mergeCell ref="B557:C557"/>
    <mergeCell ref="B561:C561"/>
    <mergeCell ref="B540:C540"/>
    <mergeCell ref="A542:C542"/>
    <mergeCell ref="A543:C543"/>
    <mergeCell ref="B544:C544"/>
    <mergeCell ref="B548:C548"/>
    <mergeCell ref="B549:C549"/>
    <mergeCell ref="B571:C571"/>
    <mergeCell ref="B572:C572"/>
    <mergeCell ref="B573:C573"/>
    <mergeCell ref="B575:C575"/>
    <mergeCell ref="B576:C576"/>
    <mergeCell ref="B577:C577"/>
    <mergeCell ref="B563:C563"/>
    <mergeCell ref="B564:C564"/>
    <mergeCell ref="B566:C566"/>
    <mergeCell ref="B568:C568"/>
    <mergeCell ref="B569:C569"/>
    <mergeCell ref="B570:C570"/>
    <mergeCell ref="A600:C600"/>
    <mergeCell ref="B601:C601"/>
    <mergeCell ref="B602:C602"/>
    <mergeCell ref="B604:C604"/>
    <mergeCell ref="B605:C605"/>
    <mergeCell ref="A606:C606"/>
    <mergeCell ref="B578:C578"/>
    <mergeCell ref="B582:C582"/>
    <mergeCell ref="B586:C586"/>
    <mergeCell ref="B590:C590"/>
    <mergeCell ref="B594:C594"/>
    <mergeCell ref="B598:C598"/>
    <mergeCell ref="B629:C629"/>
    <mergeCell ref="B634:C634"/>
    <mergeCell ref="B639:C639"/>
    <mergeCell ref="B644:C644"/>
    <mergeCell ref="B649:C649"/>
    <mergeCell ref="B654:C654"/>
    <mergeCell ref="B607:C607"/>
    <mergeCell ref="B610:C610"/>
    <mergeCell ref="B613:C613"/>
    <mergeCell ref="B616:C616"/>
    <mergeCell ref="B621:C621"/>
    <mergeCell ref="B624:C624"/>
    <mergeCell ref="B682:C682"/>
    <mergeCell ref="B683:C683"/>
    <mergeCell ref="B684:C684"/>
    <mergeCell ref="A685:C685"/>
    <mergeCell ref="B686:C686"/>
    <mergeCell ref="B690:C690"/>
    <mergeCell ref="B659:C659"/>
    <mergeCell ref="B664:C664"/>
    <mergeCell ref="B669:C669"/>
    <mergeCell ref="B673:C673"/>
    <mergeCell ref="B677:C677"/>
    <mergeCell ref="A681:C681"/>
    <mergeCell ref="B717:C717"/>
    <mergeCell ref="B722:C722"/>
    <mergeCell ref="B725:C725"/>
    <mergeCell ref="B694:C694"/>
    <mergeCell ref="B698:C698"/>
    <mergeCell ref="B702:C702"/>
    <mergeCell ref="B706:C706"/>
    <mergeCell ref="B710:C710"/>
    <mergeCell ref="B714:C7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B0CEC-406A-4449-88F8-41E78745CFDD}">
  <dimension ref="A1:J481"/>
  <sheetViews>
    <sheetView workbookViewId="0">
      <selection activeCell="E12" sqref="E12"/>
    </sheetView>
  </sheetViews>
  <sheetFormatPr defaultColWidth="9.1796875" defaultRowHeight="14.5"/>
  <cols>
    <col min="1" max="1" width="4.81640625" style="6" customWidth="1"/>
    <col min="2" max="2" width="5.453125" style="6" customWidth="1"/>
    <col min="3" max="3" width="68.81640625" style="6" customWidth="1"/>
    <col min="4" max="4" width="12.1796875" style="6" customWidth="1"/>
    <col min="5" max="5" width="14.26953125" style="6" customWidth="1"/>
    <col min="6" max="250" width="9.1796875" style="6"/>
    <col min="251" max="251" width="4.81640625" style="6" customWidth="1"/>
    <col min="252" max="252" width="5.453125" style="6" customWidth="1"/>
    <col min="253" max="253" width="53.36328125" style="6" customWidth="1"/>
    <col min="254" max="254" width="12.1796875" style="6" customWidth="1"/>
    <col min="255" max="255" width="14.26953125" style="6" customWidth="1"/>
    <col min="256" max="256" width="12.81640625" style="6" customWidth="1"/>
    <col min="257" max="257" width="13.453125" style="6" customWidth="1"/>
    <col min="258" max="258" width="13.6328125" style="6" customWidth="1"/>
    <col min="259" max="260" width="0" style="6" hidden="1" customWidth="1"/>
    <col min="261" max="506" width="9.1796875" style="6"/>
    <col min="507" max="507" width="4.81640625" style="6" customWidth="1"/>
    <col min="508" max="508" width="5.453125" style="6" customWidth="1"/>
    <col min="509" max="509" width="53.36328125" style="6" customWidth="1"/>
    <col min="510" max="510" width="12.1796875" style="6" customWidth="1"/>
    <col min="511" max="511" width="14.26953125" style="6" customWidth="1"/>
    <col min="512" max="512" width="12.81640625" style="6" customWidth="1"/>
    <col min="513" max="513" width="13.453125" style="6" customWidth="1"/>
    <col min="514" max="514" width="13.6328125" style="6" customWidth="1"/>
    <col min="515" max="516" width="0" style="6" hidden="1" customWidth="1"/>
    <col min="517" max="762" width="9.1796875" style="6"/>
    <col min="763" max="763" width="4.81640625" style="6" customWidth="1"/>
    <col min="764" max="764" width="5.453125" style="6" customWidth="1"/>
    <col min="765" max="765" width="53.36328125" style="6" customWidth="1"/>
    <col min="766" max="766" width="12.1796875" style="6" customWidth="1"/>
    <col min="767" max="767" width="14.26953125" style="6" customWidth="1"/>
    <col min="768" max="768" width="12.81640625" style="6" customWidth="1"/>
    <col min="769" max="769" width="13.453125" style="6" customWidth="1"/>
    <col min="770" max="770" width="13.6328125" style="6" customWidth="1"/>
    <col min="771" max="772" width="0" style="6" hidden="1" customWidth="1"/>
    <col min="773" max="1018" width="9.1796875" style="6"/>
    <col min="1019" max="1019" width="4.81640625" style="6" customWidth="1"/>
    <col min="1020" max="1020" width="5.453125" style="6" customWidth="1"/>
    <col min="1021" max="1021" width="53.36328125" style="6" customWidth="1"/>
    <col min="1022" max="1022" width="12.1796875" style="6" customWidth="1"/>
    <col min="1023" max="1023" width="14.26953125" style="6" customWidth="1"/>
    <col min="1024" max="1024" width="12.81640625" style="6" customWidth="1"/>
    <col min="1025" max="1025" width="13.453125" style="6" customWidth="1"/>
    <col min="1026" max="1026" width="13.6328125" style="6" customWidth="1"/>
    <col min="1027" max="1028" width="0" style="6" hidden="1" customWidth="1"/>
    <col min="1029" max="1274" width="9.1796875" style="6"/>
    <col min="1275" max="1275" width="4.81640625" style="6" customWidth="1"/>
    <col min="1276" max="1276" width="5.453125" style="6" customWidth="1"/>
    <col min="1277" max="1277" width="53.36328125" style="6" customWidth="1"/>
    <col min="1278" max="1278" width="12.1796875" style="6" customWidth="1"/>
    <col min="1279" max="1279" width="14.26953125" style="6" customWidth="1"/>
    <col min="1280" max="1280" width="12.81640625" style="6" customWidth="1"/>
    <col min="1281" max="1281" width="13.453125" style="6" customWidth="1"/>
    <col min="1282" max="1282" width="13.6328125" style="6" customWidth="1"/>
    <col min="1283" max="1284" width="0" style="6" hidden="1" customWidth="1"/>
    <col min="1285" max="1530" width="9.1796875" style="6"/>
    <col min="1531" max="1531" width="4.81640625" style="6" customWidth="1"/>
    <col min="1532" max="1532" width="5.453125" style="6" customWidth="1"/>
    <col min="1533" max="1533" width="53.36328125" style="6" customWidth="1"/>
    <col min="1534" max="1534" width="12.1796875" style="6" customWidth="1"/>
    <col min="1535" max="1535" width="14.26953125" style="6" customWidth="1"/>
    <col min="1536" max="1536" width="12.81640625" style="6" customWidth="1"/>
    <col min="1537" max="1537" width="13.453125" style="6" customWidth="1"/>
    <col min="1538" max="1538" width="13.6328125" style="6" customWidth="1"/>
    <col min="1539" max="1540" width="0" style="6" hidden="1" customWidth="1"/>
    <col min="1541" max="1786" width="9.1796875" style="6"/>
    <col min="1787" max="1787" width="4.81640625" style="6" customWidth="1"/>
    <col min="1788" max="1788" width="5.453125" style="6" customWidth="1"/>
    <col min="1789" max="1789" width="53.36328125" style="6" customWidth="1"/>
    <col min="1790" max="1790" width="12.1796875" style="6" customWidth="1"/>
    <col min="1791" max="1791" width="14.26953125" style="6" customWidth="1"/>
    <col min="1792" max="1792" width="12.81640625" style="6" customWidth="1"/>
    <col min="1793" max="1793" width="13.453125" style="6" customWidth="1"/>
    <col min="1794" max="1794" width="13.6328125" style="6" customWidth="1"/>
    <col min="1795" max="1796" width="0" style="6" hidden="1" customWidth="1"/>
    <col min="1797" max="2042" width="9.1796875" style="6"/>
    <col min="2043" max="2043" width="4.81640625" style="6" customWidth="1"/>
    <col min="2044" max="2044" width="5.453125" style="6" customWidth="1"/>
    <col min="2045" max="2045" width="53.36328125" style="6" customWidth="1"/>
    <col min="2046" max="2046" width="12.1796875" style="6" customWidth="1"/>
    <col min="2047" max="2047" width="14.26953125" style="6" customWidth="1"/>
    <col min="2048" max="2048" width="12.81640625" style="6" customWidth="1"/>
    <col min="2049" max="2049" width="13.453125" style="6" customWidth="1"/>
    <col min="2050" max="2050" width="13.6328125" style="6" customWidth="1"/>
    <col min="2051" max="2052" width="0" style="6" hidden="1" customWidth="1"/>
    <col min="2053" max="2298" width="9.1796875" style="6"/>
    <col min="2299" max="2299" width="4.81640625" style="6" customWidth="1"/>
    <col min="2300" max="2300" width="5.453125" style="6" customWidth="1"/>
    <col min="2301" max="2301" width="53.36328125" style="6" customWidth="1"/>
    <col min="2302" max="2302" width="12.1796875" style="6" customWidth="1"/>
    <col min="2303" max="2303" width="14.26953125" style="6" customWidth="1"/>
    <col min="2304" max="2304" width="12.81640625" style="6" customWidth="1"/>
    <col min="2305" max="2305" width="13.453125" style="6" customWidth="1"/>
    <col min="2306" max="2306" width="13.6328125" style="6" customWidth="1"/>
    <col min="2307" max="2308" width="0" style="6" hidden="1" customWidth="1"/>
    <col min="2309" max="2554" width="9.1796875" style="6"/>
    <col min="2555" max="2555" width="4.81640625" style="6" customWidth="1"/>
    <col min="2556" max="2556" width="5.453125" style="6" customWidth="1"/>
    <col min="2557" max="2557" width="53.36328125" style="6" customWidth="1"/>
    <col min="2558" max="2558" width="12.1796875" style="6" customWidth="1"/>
    <col min="2559" max="2559" width="14.26953125" style="6" customWidth="1"/>
    <col min="2560" max="2560" width="12.81640625" style="6" customWidth="1"/>
    <col min="2561" max="2561" width="13.453125" style="6" customWidth="1"/>
    <col min="2562" max="2562" width="13.6328125" style="6" customWidth="1"/>
    <col min="2563" max="2564" width="0" style="6" hidden="1" customWidth="1"/>
    <col min="2565" max="2810" width="9.1796875" style="6"/>
    <col min="2811" max="2811" width="4.81640625" style="6" customWidth="1"/>
    <col min="2812" max="2812" width="5.453125" style="6" customWidth="1"/>
    <col min="2813" max="2813" width="53.36328125" style="6" customWidth="1"/>
    <col min="2814" max="2814" width="12.1796875" style="6" customWidth="1"/>
    <col min="2815" max="2815" width="14.26953125" style="6" customWidth="1"/>
    <col min="2816" max="2816" width="12.81640625" style="6" customWidth="1"/>
    <col min="2817" max="2817" width="13.453125" style="6" customWidth="1"/>
    <col min="2818" max="2818" width="13.6328125" style="6" customWidth="1"/>
    <col min="2819" max="2820" width="0" style="6" hidden="1" customWidth="1"/>
    <col min="2821" max="3066" width="9.1796875" style="6"/>
    <col min="3067" max="3067" width="4.81640625" style="6" customWidth="1"/>
    <col min="3068" max="3068" width="5.453125" style="6" customWidth="1"/>
    <col min="3069" max="3069" width="53.36328125" style="6" customWidth="1"/>
    <col min="3070" max="3070" width="12.1796875" style="6" customWidth="1"/>
    <col min="3071" max="3071" width="14.26953125" style="6" customWidth="1"/>
    <col min="3072" max="3072" width="12.81640625" style="6" customWidth="1"/>
    <col min="3073" max="3073" width="13.453125" style="6" customWidth="1"/>
    <col min="3074" max="3074" width="13.6328125" style="6" customWidth="1"/>
    <col min="3075" max="3076" width="0" style="6" hidden="1" customWidth="1"/>
    <col min="3077" max="3322" width="9.1796875" style="6"/>
    <col min="3323" max="3323" width="4.81640625" style="6" customWidth="1"/>
    <col min="3324" max="3324" width="5.453125" style="6" customWidth="1"/>
    <col min="3325" max="3325" width="53.36328125" style="6" customWidth="1"/>
    <col min="3326" max="3326" width="12.1796875" style="6" customWidth="1"/>
    <col min="3327" max="3327" width="14.26953125" style="6" customWidth="1"/>
    <col min="3328" max="3328" width="12.81640625" style="6" customWidth="1"/>
    <col min="3329" max="3329" width="13.453125" style="6" customWidth="1"/>
    <col min="3330" max="3330" width="13.6328125" style="6" customWidth="1"/>
    <col min="3331" max="3332" width="0" style="6" hidden="1" customWidth="1"/>
    <col min="3333" max="3578" width="9.1796875" style="6"/>
    <col min="3579" max="3579" width="4.81640625" style="6" customWidth="1"/>
    <col min="3580" max="3580" width="5.453125" style="6" customWidth="1"/>
    <col min="3581" max="3581" width="53.36328125" style="6" customWidth="1"/>
    <col min="3582" max="3582" width="12.1796875" style="6" customWidth="1"/>
    <col min="3583" max="3583" width="14.26953125" style="6" customWidth="1"/>
    <col min="3584" max="3584" width="12.81640625" style="6" customWidth="1"/>
    <col min="3585" max="3585" width="13.453125" style="6" customWidth="1"/>
    <col min="3586" max="3586" width="13.6328125" style="6" customWidth="1"/>
    <col min="3587" max="3588" width="0" style="6" hidden="1" customWidth="1"/>
    <col min="3589" max="3834" width="9.1796875" style="6"/>
    <col min="3835" max="3835" width="4.81640625" style="6" customWidth="1"/>
    <col min="3836" max="3836" width="5.453125" style="6" customWidth="1"/>
    <col min="3837" max="3837" width="53.36328125" style="6" customWidth="1"/>
    <col min="3838" max="3838" width="12.1796875" style="6" customWidth="1"/>
    <col min="3839" max="3839" width="14.26953125" style="6" customWidth="1"/>
    <col min="3840" max="3840" width="12.81640625" style="6" customWidth="1"/>
    <col min="3841" max="3841" width="13.453125" style="6" customWidth="1"/>
    <col min="3842" max="3842" width="13.6328125" style="6" customWidth="1"/>
    <col min="3843" max="3844" width="0" style="6" hidden="1" customWidth="1"/>
    <col min="3845" max="4090" width="9.1796875" style="6"/>
    <col min="4091" max="4091" width="4.81640625" style="6" customWidth="1"/>
    <col min="4092" max="4092" width="5.453125" style="6" customWidth="1"/>
    <col min="4093" max="4093" width="53.36328125" style="6" customWidth="1"/>
    <col min="4094" max="4094" width="12.1796875" style="6" customWidth="1"/>
    <col min="4095" max="4095" width="14.26953125" style="6" customWidth="1"/>
    <col min="4096" max="4096" width="12.81640625" style="6" customWidth="1"/>
    <col min="4097" max="4097" width="13.453125" style="6" customWidth="1"/>
    <col min="4098" max="4098" width="13.6328125" style="6" customWidth="1"/>
    <col min="4099" max="4100" width="0" style="6" hidden="1" customWidth="1"/>
    <col min="4101" max="4346" width="9.1796875" style="6"/>
    <col min="4347" max="4347" width="4.81640625" style="6" customWidth="1"/>
    <col min="4348" max="4348" width="5.453125" style="6" customWidth="1"/>
    <col min="4349" max="4349" width="53.36328125" style="6" customWidth="1"/>
    <col min="4350" max="4350" width="12.1796875" style="6" customWidth="1"/>
    <col min="4351" max="4351" width="14.26953125" style="6" customWidth="1"/>
    <col min="4352" max="4352" width="12.81640625" style="6" customWidth="1"/>
    <col min="4353" max="4353" width="13.453125" style="6" customWidth="1"/>
    <col min="4354" max="4354" width="13.6328125" style="6" customWidth="1"/>
    <col min="4355" max="4356" width="0" style="6" hidden="1" customWidth="1"/>
    <col min="4357" max="4602" width="9.1796875" style="6"/>
    <col min="4603" max="4603" width="4.81640625" style="6" customWidth="1"/>
    <col min="4604" max="4604" width="5.453125" style="6" customWidth="1"/>
    <col min="4605" max="4605" width="53.36328125" style="6" customWidth="1"/>
    <col min="4606" max="4606" width="12.1796875" style="6" customWidth="1"/>
    <col min="4607" max="4607" width="14.26953125" style="6" customWidth="1"/>
    <col min="4608" max="4608" width="12.81640625" style="6" customWidth="1"/>
    <col min="4609" max="4609" width="13.453125" style="6" customWidth="1"/>
    <col min="4610" max="4610" width="13.6328125" style="6" customWidth="1"/>
    <col min="4611" max="4612" width="0" style="6" hidden="1" customWidth="1"/>
    <col min="4613" max="4858" width="9.1796875" style="6"/>
    <col min="4859" max="4859" width="4.81640625" style="6" customWidth="1"/>
    <col min="4860" max="4860" width="5.453125" style="6" customWidth="1"/>
    <col min="4861" max="4861" width="53.36328125" style="6" customWidth="1"/>
    <col min="4862" max="4862" width="12.1796875" style="6" customWidth="1"/>
    <col min="4863" max="4863" width="14.26953125" style="6" customWidth="1"/>
    <col min="4864" max="4864" width="12.81640625" style="6" customWidth="1"/>
    <col min="4865" max="4865" width="13.453125" style="6" customWidth="1"/>
    <col min="4866" max="4866" width="13.6328125" style="6" customWidth="1"/>
    <col min="4867" max="4868" width="0" style="6" hidden="1" customWidth="1"/>
    <col min="4869" max="5114" width="9.1796875" style="6"/>
    <col min="5115" max="5115" width="4.81640625" style="6" customWidth="1"/>
    <col min="5116" max="5116" width="5.453125" style="6" customWidth="1"/>
    <col min="5117" max="5117" width="53.36328125" style="6" customWidth="1"/>
    <col min="5118" max="5118" width="12.1796875" style="6" customWidth="1"/>
    <col min="5119" max="5119" width="14.26953125" style="6" customWidth="1"/>
    <col min="5120" max="5120" width="12.81640625" style="6" customWidth="1"/>
    <col min="5121" max="5121" width="13.453125" style="6" customWidth="1"/>
    <col min="5122" max="5122" width="13.6328125" style="6" customWidth="1"/>
    <col min="5123" max="5124" width="0" style="6" hidden="1" customWidth="1"/>
    <col min="5125" max="5370" width="9.1796875" style="6"/>
    <col min="5371" max="5371" width="4.81640625" style="6" customWidth="1"/>
    <col min="5372" max="5372" width="5.453125" style="6" customWidth="1"/>
    <col min="5373" max="5373" width="53.36328125" style="6" customWidth="1"/>
    <col min="5374" max="5374" width="12.1796875" style="6" customWidth="1"/>
    <col min="5375" max="5375" width="14.26953125" style="6" customWidth="1"/>
    <col min="5376" max="5376" width="12.81640625" style="6" customWidth="1"/>
    <col min="5377" max="5377" width="13.453125" style="6" customWidth="1"/>
    <col min="5378" max="5378" width="13.6328125" style="6" customWidth="1"/>
    <col min="5379" max="5380" width="0" style="6" hidden="1" customWidth="1"/>
    <col min="5381" max="5626" width="9.1796875" style="6"/>
    <col min="5627" max="5627" width="4.81640625" style="6" customWidth="1"/>
    <col min="5628" max="5628" width="5.453125" style="6" customWidth="1"/>
    <col min="5629" max="5629" width="53.36328125" style="6" customWidth="1"/>
    <col min="5630" max="5630" width="12.1796875" style="6" customWidth="1"/>
    <col min="5631" max="5631" width="14.26953125" style="6" customWidth="1"/>
    <col min="5632" max="5632" width="12.81640625" style="6" customWidth="1"/>
    <col min="5633" max="5633" width="13.453125" style="6" customWidth="1"/>
    <col min="5634" max="5634" width="13.6328125" style="6" customWidth="1"/>
    <col min="5635" max="5636" width="0" style="6" hidden="1" customWidth="1"/>
    <col min="5637" max="5882" width="9.1796875" style="6"/>
    <col min="5883" max="5883" width="4.81640625" style="6" customWidth="1"/>
    <col min="5884" max="5884" width="5.453125" style="6" customWidth="1"/>
    <col min="5885" max="5885" width="53.36328125" style="6" customWidth="1"/>
    <col min="5886" max="5886" width="12.1796875" style="6" customWidth="1"/>
    <col min="5887" max="5887" width="14.26953125" style="6" customWidth="1"/>
    <col min="5888" max="5888" width="12.81640625" style="6" customWidth="1"/>
    <col min="5889" max="5889" width="13.453125" style="6" customWidth="1"/>
    <col min="5890" max="5890" width="13.6328125" style="6" customWidth="1"/>
    <col min="5891" max="5892" width="0" style="6" hidden="1" customWidth="1"/>
    <col min="5893" max="6138" width="9.1796875" style="6"/>
    <col min="6139" max="6139" width="4.81640625" style="6" customWidth="1"/>
    <col min="6140" max="6140" width="5.453125" style="6" customWidth="1"/>
    <col min="6141" max="6141" width="53.36328125" style="6" customWidth="1"/>
    <col min="6142" max="6142" width="12.1796875" style="6" customWidth="1"/>
    <col min="6143" max="6143" width="14.26953125" style="6" customWidth="1"/>
    <col min="6144" max="6144" width="12.81640625" style="6" customWidth="1"/>
    <col min="6145" max="6145" width="13.453125" style="6" customWidth="1"/>
    <col min="6146" max="6146" width="13.6328125" style="6" customWidth="1"/>
    <col min="6147" max="6148" width="0" style="6" hidden="1" customWidth="1"/>
    <col min="6149" max="6394" width="9.1796875" style="6"/>
    <col min="6395" max="6395" width="4.81640625" style="6" customWidth="1"/>
    <col min="6396" max="6396" width="5.453125" style="6" customWidth="1"/>
    <col min="6397" max="6397" width="53.36328125" style="6" customWidth="1"/>
    <col min="6398" max="6398" width="12.1796875" style="6" customWidth="1"/>
    <col min="6399" max="6399" width="14.26953125" style="6" customWidth="1"/>
    <col min="6400" max="6400" width="12.81640625" style="6" customWidth="1"/>
    <col min="6401" max="6401" width="13.453125" style="6" customWidth="1"/>
    <col min="6402" max="6402" width="13.6328125" style="6" customWidth="1"/>
    <col min="6403" max="6404" width="0" style="6" hidden="1" customWidth="1"/>
    <col min="6405" max="6650" width="9.1796875" style="6"/>
    <col min="6651" max="6651" width="4.81640625" style="6" customWidth="1"/>
    <col min="6652" max="6652" width="5.453125" style="6" customWidth="1"/>
    <col min="6653" max="6653" width="53.36328125" style="6" customWidth="1"/>
    <col min="6654" max="6654" width="12.1796875" style="6" customWidth="1"/>
    <col min="6655" max="6655" width="14.26953125" style="6" customWidth="1"/>
    <col min="6656" max="6656" width="12.81640625" style="6" customWidth="1"/>
    <col min="6657" max="6657" width="13.453125" style="6" customWidth="1"/>
    <col min="6658" max="6658" width="13.6328125" style="6" customWidth="1"/>
    <col min="6659" max="6660" width="0" style="6" hidden="1" customWidth="1"/>
    <col min="6661" max="6906" width="9.1796875" style="6"/>
    <col min="6907" max="6907" width="4.81640625" style="6" customWidth="1"/>
    <col min="6908" max="6908" width="5.453125" style="6" customWidth="1"/>
    <col min="6909" max="6909" width="53.36328125" style="6" customWidth="1"/>
    <col min="6910" max="6910" width="12.1796875" style="6" customWidth="1"/>
    <col min="6911" max="6911" width="14.26953125" style="6" customWidth="1"/>
    <col min="6912" max="6912" width="12.81640625" style="6" customWidth="1"/>
    <col min="6913" max="6913" width="13.453125" style="6" customWidth="1"/>
    <col min="6914" max="6914" width="13.6328125" style="6" customWidth="1"/>
    <col min="6915" max="6916" width="0" style="6" hidden="1" customWidth="1"/>
    <col min="6917" max="7162" width="9.1796875" style="6"/>
    <col min="7163" max="7163" width="4.81640625" style="6" customWidth="1"/>
    <col min="7164" max="7164" width="5.453125" style="6" customWidth="1"/>
    <col min="7165" max="7165" width="53.36328125" style="6" customWidth="1"/>
    <col min="7166" max="7166" width="12.1796875" style="6" customWidth="1"/>
    <col min="7167" max="7167" width="14.26953125" style="6" customWidth="1"/>
    <col min="7168" max="7168" width="12.81640625" style="6" customWidth="1"/>
    <col min="7169" max="7169" width="13.453125" style="6" customWidth="1"/>
    <col min="7170" max="7170" width="13.6328125" style="6" customWidth="1"/>
    <col min="7171" max="7172" width="0" style="6" hidden="1" customWidth="1"/>
    <col min="7173" max="7418" width="9.1796875" style="6"/>
    <col min="7419" max="7419" width="4.81640625" style="6" customWidth="1"/>
    <col min="7420" max="7420" width="5.453125" style="6" customWidth="1"/>
    <col min="7421" max="7421" width="53.36328125" style="6" customWidth="1"/>
    <col min="7422" max="7422" width="12.1796875" style="6" customWidth="1"/>
    <col min="7423" max="7423" width="14.26953125" style="6" customWidth="1"/>
    <col min="7424" max="7424" width="12.81640625" style="6" customWidth="1"/>
    <col min="7425" max="7425" width="13.453125" style="6" customWidth="1"/>
    <col min="7426" max="7426" width="13.6328125" style="6" customWidth="1"/>
    <col min="7427" max="7428" width="0" style="6" hidden="1" customWidth="1"/>
    <col min="7429" max="7674" width="9.1796875" style="6"/>
    <col min="7675" max="7675" width="4.81640625" style="6" customWidth="1"/>
    <col min="7676" max="7676" width="5.453125" style="6" customWidth="1"/>
    <col min="7677" max="7677" width="53.36328125" style="6" customWidth="1"/>
    <col min="7678" max="7678" width="12.1796875" style="6" customWidth="1"/>
    <col min="7679" max="7679" width="14.26953125" style="6" customWidth="1"/>
    <col min="7680" max="7680" width="12.81640625" style="6" customWidth="1"/>
    <col min="7681" max="7681" width="13.453125" style="6" customWidth="1"/>
    <col min="7682" max="7682" width="13.6328125" style="6" customWidth="1"/>
    <col min="7683" max="7684" width="0" style="6" hidden="1" customWidth="1"/>
    <col min="7685" max="7930" width="9.1796875" style="6"/>
    <col min="7931" max="7931" width="4.81640625" style="6" customWidth="1"/>
    <col min="7932" max="7932" width="5.453125" style="6" customWidth="1"/>
    <col min="7933" max="7933" width="53.36328125" style="6" customWidth="1"/>
    <col min="7934" max="7934" width="12.1796875" style="6" customWidth="1"/>
    <col min="7935" max="7935" width="14.26953125" style="6" customWidth="1"/>
    <col min="7936" max="7936" width="12.81640625" style="6" customWidth="1"/>
    <col min="7937" max="7937" width="13.453125" style="6" customWidth="1"/>
    <col min="7938" max="7938" width="13.6328125" style="6" customWidth="1"/>
    <col min="7939" max="7940" width="0" style="6" hidden="1" customWidth="1"/>
    <col min="7941" max="8186" width="9.1796875" style="6"/>
    <col min="8187" max="8187" width="4.81640625" style="6" customWidth="1"/>
    <col min="8188" max="8188" width="5.453125" style="6" customWidth="1"/>
    <col min="8189" max="8189" width="53.36328125" style="6" customWidth="1"/>
    <col min="8190" max="8190" width="12.1796875" style="6" customWidth="1"/>
    <col min="8191" max="8191" width="14.26953125" style="6" customWidth="1"/>
    <col min="8192" max="8192" width="12.81640625" style="6" customWidth="1"/>
    <col min="8193" max="8193" width="13.453125" style="6" customWidth="1"/>
    <col min="8194" max="8194" width="13.6328125" style="6" customWidth="1"/>
    <col min="8195" max="8196" width="0" style="6" hidden="1" customWidth="1"/>
    <col min="8197" max="8442" width="9.1796875" style="6"/>
    <col min="8443" max="8443" width="4.81640625" style="6" customWidth="1"/>
    <col min="8444" max="8444" width="5.453125" style="6" customWidth="1"/>
    <col min="8445" max="8445" width="53.36328125" style="6" customWidth="1"/>
    <col min="8446" max="8446" width="12.1796875" style="6" customWidth="1"/>
    <col min="8447" max="8447" width="14.26953125" style="6" customWidth="1"/>
    <col min="8448" max="8448" width="12.81640625" style="6" customWidth="1"/>
    <col min="8449" max="8449" width="13.453125" style="6" customWidth="1"/>
    <col min="8450" max="8450" width="13.6328125" style="6" customWidth="1"/>
    <col min="8451" max="8452" width="0" style="6" hidden="1" customWidth="1"/>
    <col min="8453" max="8698" width="9.1796875" style="6"/>
    <col min="8699" max="8699" width="4.81640625" style="6" customWidth="1"/>
    <col min="8700" max="8700" width="5.453125" style="6" customWidth="1"/>
    <col min="8701" max="8701" width="53.36328125" style="6" customWidth="1"/>
    <col min="8702" max="8702" width="12.1796875" style="6" customWidth="1"/>
    <col min="8703" max="8703" width="14.26953125" style="6" customWidth="1"/>
    <col min="8704" max="8704" width="12.81640625" style="6" customWidth="1"/>
    <col min="8705" max="8705" width="13.453125" style="6" customWidth="1"/>
    <col min="8706" max="8706" width="13.6328125" style="6" customWidth="1"/>
    <col min="8707" max="8708" width="0" style="6" hidden="1" customWidth="1"/>
    <col min="8709" max="8954" width="9.1796875" style="6"/>
    <col min="8955" max="8955" width="4.81640625" style="6" customWidth="1"/>
    <col min="8956" max="8956" width="5.453125" style="6" customWidth="1"/>
    <col min="8957" max="8957" width="53.36328125" style="6" customWidth="1"/>
    <col min="8958" max="8958" width="12.1796875" style="6" customWidth="1"/>
    <col min="8959" max="8959" width="14.26953125" style="6" customWidth="1"/>
    <col min="8960" max="8960" width="12.81640625" style="6" customWidth="1"/>
    <col min="8961" max="8961" width="13.453125" style="6" customWidth="1"/>
    <col min="8962" max="8962" width="13.6328125" style="6" customWidth="1"/>
    <col min="8963" max="8964" width="0" style="6" hidden="1" customWidth="1"/>
    <col min="8965" max="9210" width="9.1796875" style="6"/>
    <col min="9211" max="9211" width="4.81640625" style="6" customWidth="1"/>
    <col min="9212" max="9212" width="5.453125" style="6" customWidth="1"/>
    <col min="9213" max="9213" width="53.36328125" style="6" customWidth="1"/>
    <col min="9214" max="9214" width="12.1796875" style="6" customWidth="1"/>
    <col min="9215" max="9215" width="14.26953125" style="6" customWidth="1"/>
    <col min="9216" max="9216" width="12.81640625" style="6" customWidth="1"/>
    <col min="9217" max="9217" width="13.453125" style="6" customWidth="1"/>
    <col min="9218" max="9218" width="13.6328125" style="6" customWidth="1"/>
    <col min="9219" max="9220" width="0" style="6" hidden="1" customWidth="1"/>
    <col min="9221" max="9466" width="9.1796875" style="6"/>
    <col min="9467" max="9467" width="4.81640625" style="6" customWidth="1"/>
    <col min="9468" max="9468" width="5.453125" style="6" customWidth="1"/>
    <col min="9469" max="9469" width="53.36328125" style="6" customWidth="1"/>
    <col min="9470" max="9470" width="12.1796875" style="6" customWidth="1"/>
    <col min="9471" max="9471" width="14.26953125" style="6" customWidth="1"/>
    <col min="9472" max="9472" width="12.81640625" style="6" customWidth="1"/>
    <col min="9473" max="9473" width="13.453125" style="6" customWidth="1"/>
    <col min="9474" max="9474" width="13.6328125" style="6" customWidth="1"/>
    <col min="9475" max="9476" width="0" style="6" hidden="1" customWidth="1"/>
    <col min="9477" max="9722" width="9.1796875" style="6"/>
    <col min="9723" max="9723" width="4.81640625" style="6" customWidth="1"/>
    <col min="9724" max="9724" width="5.453125" style="6" customWidth="1"/>
    <col min="9725" max="9725" width="53.36328125" style="6" customWidth="1"/>
    <col min="9726" max="9726" width="12.1796875" style="6" customWidth="1"/>
    <col min="9727" max="9727" width="14.26953125" style="6" customWidth="1"/>
    <col min="9728" max="9728" width="12.81640625" style="6" customWidth="1"/>
    <col min="9729" max="9729" width="13.453125" style="6" customWidth="1"/>
    <col min="9730" max="9730" width="13.6328125" style="6" customWidth="1"/>
    <col min="9731" max="9732" width="0" style="6" hidden="1" customWidth="1"/>
    <col min="9733" max="9978" width="9.1796875" style="6"/>
    <col min="9979" max="9979" width="4.81640625" style="6" customWidth="1"/>
    <col min="9980" max="9980" width="5.453125" style="6" customWidth="1"/>
    <col min="9981" max="9981" width="53.36328125" style="6" customWidth="1"/>
    <col min="9982" max="9982" width="12.1796875" style="6" customWidth="1"/>
    <col min="9983" max="9983" width="14.26953125" style="6" customWidth="1"/>
    <col min="9984" max="9984" width="12.81640625" style="6" customWidth="1"/>
    <col min="9985" max="9985" width="13.453125" style="6" customWidth="1"/>
    <col min="9986" max="9986" width="13.6328125" style="6" customWidth="1"/>
    <col min="9987" max="9988" width="0" style="6" hidden="1" customWidth="1"/>
    <col min="9989" max="10234" width="9.1796875" style="6"/>
    <col min="10235" max="10235" width="4.81640625" style="6" customWidth="1"/>
    <col min="10236" max="10236" width="5.453125" style="6" customWidth="1"/>
    <col min="10237" max="10237" width="53.36328125" style="6" customWidth="1"/>
    <col min="10238" max="10238" width="12.1796875" style="6" customWidth="1"/>
    <col min="10239" max="10239" width="14.26953125" style="6" customWidth="1"/>
    <col min="10240" max="10240" width="12.81640625" style="6" customWidth="1"/>
    <col min="10241" max="10241" width="13.453125" style="6" customWidth="1"/>
    <col min="10242" max="10242" width="13.6328125" style="6" customWidth="1"/>
    <col min="10243" max="10244" width="0" style="6" hidden="1" customWidth="1"/>
    <col min="10245" max="10490" width="9.1796875" style="6"/>
    <col min="10491" max="10491" width="4.81640625" style="6" customWidth="1"/>
    <col min="10492" max="10492" width="5.453125" style="6" customWidth="1"/>
    <col min="10493" max="10493" width="53.36328125" style="6" customWidth="1"/>
    <col min="10494" max="10494" width="12.1796875" style="6" customWidth="1"/>
    <col min="10495" max="10495" width="14.26953125" style="6" customWidth="1"/>
    <col min="10496" max="10496" width="12.81640625" style="6" customWidth="1"/>
    <col min="10497" max="10497" width="13.453125" style="6" customWidth="1"/>
    <col min="10498" max="10498" width="13.6328125" style="6" customWidth="1"/>
    <col min="10499" max="10500" width="0" style="6" hidden="1" customWidth="1"/>
    <col min="10501" max="10746" width="9.1796875" style="6"/>
    <col min="10747" max="10747" width="4.81640625" style="6" customWidth="1"/>
    <col min="10748" max="10748" width="5.453125" style="6" customWidth="1"/>
    <col min="10749" max="10749" width="53.36328125" style="6" customWidth="1"/>
    <col min="10750" max="10750" width="12.1796875" style="6" customWidth="1"/>
    <col min="10751" max="10751" width="14.26953125" style="6" customWidth="1"/>
    <col min="10752" max="10752" width="12.81640625" style="6" customWidth="1"/>
    <col min="10753" max="10753" width="13.453125" style="6" customWidth="1"/>
    <col min="10754" max="10754" width="13.6328125" style="6" customWidth="1"/>
    <col min="10755" max="10756" width="0" style="6" hidden="1" customWidth="1"/>
    <col min="10757" max="11002" width="9.1796875" style="6"/>
    <col min="11003" max="11003" width="4.81640625" style="6" customWidth="1"/>
    <col min="11004" max="11004" width="5.453125" style="6" customWidth="1"/>
    <col min="11005" max="11005" width="53.36328125" style="6" customWidth="1"/>
    <col min="11006" max="11006" width="12.1796875" style="6" customWidth="1"/>
    <col min="11007" max="11007" width="14.26953125" style="6" customWidth="1"/>
    <col min="11008" max="11008" width="12.81640625" style="6" customWidth="1"/>
    <col min="11009" max="11009" width="13.453125" style="6" customWidth="1"/>
    <col min="11010" max="11010" width="13.6328125" style="6" customWidth="1"/>
    <col min="11011" max="11012" width="0" style="6" hidden="1" customWidth="1"/>
    <col min="11013" max="11258" width="9.1796875" style="6"/>
    <col min="11259" max="11259" width="4.81640625" style="6" customWidth="1"/>
    <col min="11260" max="11260" width="5.453125" style="6" customWidth="1"/>
    <col min="11261" max="11261" width="53.36328125" style="6" customWidth="1"/>
    <col min="11262" max="11262" width="12.1796875" style="6" customWidth="1"/>
    <col min="11263" max="11263" width="14.26953125" style="6" customWidth="1"/>
    <col min="11264" max="11264" width="12.81640625" style="6" customWidth="1"/>
    <col min="11265" max="11265" width="13.453125" style="6" customWidth="1"/>
    <col min="11266" max="11266" width="13.6328125" style="6" customWidth="1"/>
    <col min="11267" max="11268" width="0" style="6" hidden="1" customWidth="1"/>
    <col min="11269" max="11514" width="9.1796875" style="6"/>
    <col min="11515" max="11515" width="4.81640625" style="6" customWidth="1"/>
    <col min="11516" max="11516" width="5.453125" style="6" customWidth="1"/>
    <col min="11517" max="11517" width="53.36328125" style="6" customWidth="1"/>
    <col min="11518" max="11518" width="12.1796875" style="6" customWidth="1"/>
    <col min="11519" max="11519" width="14.26953125" style="6" customWidth="1"/>
    <col min="11520" max="11520" width="12.81640625" style="6" customWidth="1"/>
    <col min="11521" max="11521" width="13.453125" style="6" customWidth="1"/>
    <col min="11522" max="11522" width="13.6328125" style="6" customWidth="1"/>
    <col min="11523" max="11524" width="0" style="6" hidden="1" customWidth="1"/>
    <col min="11525" max="11770" width="9.1796875" style="6"/>
    <col min="11771" max="11771" width="4.81640625" style="6" customWidth="1"/>
    <col min="11772" max="11772" width="5.453125" style="6" customWidth="1"/>
    <col min="11773" max="11773" width="53.36328125" style="6" customWidth="1"/>
    <col min="11774" max="11774" width="12.1796875" style="6" customWidth="1"/>
    <col min="11775" max="11775" width="14.26953125" style="6" customWidth="1"/>
    <col min="11776" max="11776" width="12.81640625" style="6" customWidth="1"/>
    <col min="11777" max="11777" width="13.453125" style="6" customWidth="1"/>
    <col min="11778" max="11778" width="13.6328125" style="6" customWidth="1"/>
    <col min="11779" max="11780" width="0" style="6" hidden="1" customWidth="1"/>
    <col min="11781" max="12026" width="9.1796875" style="6"/>
    <col min="12027" max="12027" width="4.81640625" style="6" customWidth="1"/>
    <col min="12028" max="12028" width="5.453125" style="6" customWidth="1"/>
    <col min="12029" max="12029" width="53.36328125" style="6" customWidth="1"/>
    <col min="12030" max="12030" width="12.1796875" style="6" customWidth="1"/>
    <col min="12031" max="12031" width="14.26953125" style="6" customWidth="1"/>
    <col min="12032" max="12032" width="12.81640625" style="6" customWidth="1"/>
    <col min="12033" max="12033" width="13.453125" style="6" customWidth="1"/>
    <col min="12034" max="12034" width="13.6328125" style="6" customWidth="1"/>
    <col min="12035" max="12036" width="0" style="6" hidden="1" customWidth="1"/>
    <col min="12037" max="12282" width="9.1796875" style="6"/>
    <col min="12283" max="12283" width="4.81640625" style="6" customWidth="1"/>
    <col min="12284" max="12284" width="5.453125" style="6" customWidth="1"/>
    <col min="12285" max="12285" width="53.36328125" style="6" customWidth="1"/>
    <col min="12286" max="12286" width="12.1796875" style="6" customWidth="1"/>
    <col min="12287" max="12287" width="14.26953125" style="6" customWidth="1"/>
    <col min="12288" max="12288" width="12.81640625" style="6" customWidth="1"/>
    <col min="12289" max="12289" width="13.453125" style="6" customWidth="1"/>
    <col min="12290" max="12290" width="13.6328125" style="6" customWidth="1"/>
    <col min="12291" max="12292" width="0" style="6" hidden="1" customWidth="1"/>
    <col min="12293" max="12538" width="9.1796875" style="6"/>
    <col min="12539" max="12539" width="4.81640625" style="6" customWidth="1"/>
    <col min="12540" max="12540" width="5.453125" style="6" customWidth="1"/>
    <col min="12541" max="12541" width="53.36328125" style="6" customWidth="1"/>
    <col min="12542" max="12542" width="12.1796875" style="6" customWidth="1"/>
    <col min="12543" max="12543" width="14.26953125" style="6" customWidth="1"/>
    <col min="12544" max="12544" width="12.81640625" style="6" customWidth="1"/>
    <col min="12545" max="12545" width="13.453125" style="6" customWidth="1"/>
    <col min="12546" max="12546" width="13.6328125" style="6" customWidth="1"/>
    <col min="12547" max="12548" width="0" style="6" hidden="1" customWidth="1"/>
    <col min="12549" max="12794" width="9.1796875" style="6"/>
    <col min="12795" max="12795" width="4.81640625" style="6" customWidth="1"/>
    <col min="12796" max="12796" width="5.453125" style="6" customWidth="1"/>
    <col min="12797" max="12797" width="53.36328125" style="6" customWidth="1"/>
    <col min="12798" max="12798" width="12.1796875" style="6" customWidth="1"/>
    <col min="12799" max="12799" width="14.26953125" style="6" customWidth="1"/>
    <col min="12800" max="12800" width="12.81640625" style="6" customWidth="1"/>
    <col min="12801" max="12801" width="13.453125" style="6" customWidth="1"/>
    <col min="12802" max="12802" width="13.6328125" style="6" customWidth="1"/>
    <col min="12803" max="12804" width="0" style="6" hidden="1" customWidth="1"/>
    <col min="12805" max="13050" width="9.1796875" style="6"/>
    <col min="13051" max="13051" width="4.81640625" style="6" customWidth="1"/>
    <col min="13052" max="13052" width="5.453125" style="6" customWidth="1"/>
    <col min="13053" max="13053" width="53.36328125" style="6" customWidth="1"/>
    <col min="13054" max="13054" width="12.1796875" style="6" customWidth="1"/>
    <col min="13055" max="13055" width="14.26953125" style="6" customWidth="1"/>
    <col min="13056" max="13056" width="12.81640625" style="6" customWidth="1"/>
    <col min="13057" max="13057" width="13.453125" style="6" customWidth="1"/>
    <col min="13058" max="13058" width="13.6328125" style="6" customWidth="1"/>
    <col min="13059" max="13060" width="0" style="6" hidden="1" customWidth="1"/>
    <col min="13061" max="13306" width="9.1796875" style="6"/>
    <col min="13307" max="13307" width="4.81640625" style="6" customWidth="1"/>
    <col min="13308" max="13308" width="5.453125" style="6" customWidth="1"/>
    <col min="13309" max="13309" width="53.36328125" style="6" customWidth="1"/>
    <col min="13310" max="13310" width="12.1796875" style="6" customWidth="1"/>
    <col min="13311" max="13311" width="14.26953125" style="6" customWidth="1"/>
    <col min="13312" max="13312" width="12.81640625" style="6" customWidth="1"/>
    <col min="13313" max="13313" width="13.453125" style="6" customWidth="1"/>
    <col min="13314" max="13314" width="13.6328125" style="6" customWidth="1"/>
    <col min="13315" max="13316" width="0" style="6" hidden="1" customWidth="1"/>
    <col min="13317" max="13562" width="9.1796875" style="6"/>
    <col min="13563" max="13563" width="4.81640625" style="6" customWidth="1"/>
    <col min="13564" max="13564" width="5.453125" style="6" customWidth="1"/>
    <col min="13565" max="13565" width="53.36328125" style="6" customWidth="1"/>
    <col min="13566" max="13566" width="12.1796875" style="6" customWidth="1"/>
    <col min="13567" max="13567" width="14.26953125" style="6" customWidth="1"/>
    <col min="13568" max="13568" width="12.81640625" style="6" customWidth="1"/>
    <col min="13569" max="13569" width="13.453125" style="6" customWidth="1"/>
    <col min="13570" max="13570" width="13.6328125" style="6" customWidth="1"/>
    <col min="13571" max="13572" width="0" style="6" hidden="1" customWidth="1"/>
    <col min="13573" max="13818" width="9.1796875" style="6"/>
    <col min="13819" max="13819" width="4.81640625" style="6" customWidth="1"/>
    <col min="13820" max="13820" width="5.453125" style="6" customWidth="1"/>
    <col min="13821" max="13821" width="53.36328125" style="6" customWidth="1"/>
    <col min="13822" max="13822" width="12.1796875" style="6" customWidth="1"/>
    <col min="13823" max="13823" width="14.26953125" style="6" customWidth="1"/>
    <col min="13824" max="13824" width="12.81640625" style="6" customWidth="1"/>
    <col min="13825" max="13825" width="13.453125" style="6" customWidth="1"/>
    <col min="13826" max="13826" width="13.6328125" style="6" customWidth="1"/>
    <col min="13827" max="13828" width="0" style="6" hidden="1" customWidth="1"/>
    <col min="13829" max="14074" width="9.1796875" style="6"/>
    <col min="14075" max="14075" width="4.81640625" style="6" customWidth="1"/>
    <col min="14076" max="14076" width="5.453125" style="6" customWidth="1"/>
    <col min="14077" max="14077" width="53.36328125" style="6" customWidth="1"/>
    <col min="14078" max="14078" width="12.1796875" style="6" customWidth="1"/>
    <col min="14079" max="14079" width="14.26953125" style="6" customWidth="1"/>
    <col min="14080" max="14080" width="12.81640625" style="6" customWidth="1"/>
    <col min="14081" max="14081" width="13.453125" style="6" customWidth="1"/>
    <col min="14082" max="14082" width="13.6328125" style="6" customWidth="1"/>
    <col min="14083" max="14084" width="0" style="6" hidden="1" customWidth="1"/>
    <col min="14085" max="14330" width="9.1796875" style="6"/>
    <col min="14331" max="14331" width="4.81640625" style="6" customWidth="1"/>
    <col min="14332" max="14332" width="5.453125" style="6" customWidth="1"/>
    <col min="14333" max="14333" width="53.36328125" style="6" customWidth="1"/>
    <col min="14334" max="14334" width="12.1796875" style="6" customWidth="1"/>
    <col min="14335" max="14335" width="14.26953125" style="6" customWidth="1"/>
    <col min="14336" max="14336" width="12.81640625" style="6" customWidth="1"/>
    <col min="14337" max="14337" width="13.453125" style="6" customWidth="1"/>
    <col min="14338" max="14338" width="13.6328125" style="6" customWidth="1"/>
    <col min="14339" max="14340" width="0" style="6" hidden="1" customWidth="1"/>
    <col min="14341" max="14586" width="9.1796875" style="6"/>
    <col min="14587" max="14587" width="4.81640625" style="6" customWidth="1"/>
    <col min="14588" max="14588" width="5.453125" style="6" customWidth="1"/>
    <col min="14589" max="14589" width="53.36328125" style="6" customWidth="1"/>
    <col min="14590" max="14590" width="12.1796875" style="6" customWidth="1"/>
    <col min="14591" max="14591" width="14.26953125" style="6" customWidth="1"/>
    <col min="14592" max="14592" width="12.81640625" style="6" customWidth="1"/>
    <col min="14593" max="14593" width="13.453125" style="6" customWidth="1"/>
    <col min="14594" max="14594" width="13.6328125" style="6" customWidth="1"/>
    <col min="14595" max="14596" width="0" style="6" hidden="1" customWidth="1"/>
    <col min="14597" max="14842" width="9.1796875" style="6"/>
    <col min="14843" max="14843" width="4.81640625" style="6" customWidth="1"/>
    <col min="14844" max="14844" width="5.453125" style="6" customWidth="1"/>
    <col min="14845" max="14845" width="53.36328125" style="6" customWidth="1"/>
    <col min="14846" max="14846" width="12.1796875" style="6" customWidth="1"/>
    <col min="14847" max="14847" width="14.26953125" style="6" customWidth="1"/>
    <col min="14848" max="14848" width="12.81640625" style="6" customWidth="1"/>
    <col min="14849" max="14849" width="13.453125" style="6" customWidth="1"/>
    <col min="14850" max="14850" width="13.6328125" style="6" customWidth="1"/>
    <col min="14851" max="14852" width="0" style="6" hidden="1" customWidth="1"/>
    <col min="14853" max="15098" width="9.1796875" style="6"/>
    <col min="15099" max="15099" width="4.81640625" style="6" customWidth="1"/>
    <col min="15100" max="15100" width="5.453125" style="6" customWidth="1"/>
    <col min="15101" max="15101" width="53.36328125" style="6" customWidth="1"/>
    <col min="15102" max="15102" width="12.1796875" style="6" customWidth="1"/>
    <col min="15103" max="15103" width="14.26953125" style="6" customWidth="1"/>
    <col min="15104" max="15104" width="12.81640625" style="6" customWidth="1"/>
    <col min="15105" max="15105" width="13.453125" style="6" customWidth="1"/>
    <col min="15106" max="15106" width="13.6328125" style="6" customWidth="1"/>
    <col min="15107" max="15108" width="0" style="6" hidden="1" customWidth="1"/>
    <col min="15109" max="15354" width="9.1796875" style="6"/>
    <col min="15355" max="15355" width="4.81640625" style="6" customWidth="1"/>
    <col min="15356" max="15356" width="5.453125" style="6" customWidth="1"/>
    <col min="15357" max="15357" width="53.36328125" style="6" customWidth="1"/>
    <col min="15358" max="15358" width="12.1796875" style="6" customWidth="1"/>
    <col min="15359" max="15359" width="14.26953125" style="6" customWidth="1"/>
    <col min="15360" max="15360" width="12.81640625" style="6" customWidth="1"/>
    <col min="15361" max="15361" width="13.453125" style="6" customWidth="1"/>
    <col min="15362" max="15362" width="13.6328125" style="6" customWidth="1"/>
    <col min="15363" max="15364" width="0" style="6" hidden="1" customWidth="1"/>
    <col min="15365" max="15610" width="9.1796875" style="6"/>
    <col min="15611" max="15611" width="4.81640625" style="6" customWidth="1"/>
    <col min="15612" max="15612" width="5.453125" style="6" customWidth="1"/>
    <col min="15613" max="15613" width="53.36328125" style="6" customWidth="1"/>
    <col min="15614" max="15614" width="12.1796875" style="6" customWidth="1"/>
    <col min="15615" max="15615" width="14.26953125" style="6" customWidth="1"/>
    <col min="15616" max="15616" width="12.81640625" style="6" customWidth="1"/>
    <col min="15617" max="15617" width="13.453125" style="6" customWidth="1"/>
    <col min="15618" max="15618" width="13.6328125" style="6" customWidth="1"/>
    <col min="15619" max="15620" width="0" style="6" hidden="1" customWidth="1"/>
    <col min="15621" max="15866" width="9.1796875" style="6"/>
    <col min="15867" max="15867" width="4.81640625" style="6" customWidth="1"/>
    <col min="15868" max="15868" width="5.453125" style="6" customWidth="1"/>
    <col min="15869" max="15869" width="53.36328125" style="6" customWidth="1"/>
    <col min="15870" max="15870" width="12.1796875" style="6" customWidth="1"/>
    <col min="15871" max="15871" width="14.26953125" style="6" customWidth="1"/>
    <col min="15872" max="15872" width="12.81640625" style="6" customWidth="1"/>
    <col min="15873" max="15873" width="13.453125" style="6" customWidth="1"/>
    <col min="15874" max="15874" width="13.6328125" style="6" customWidth="1"/>
    <col min="15875" max="15876" width="0" style="6" hidden="1" customWidth="1"/>
    <col min="15877" max="16122" width="9.1796875" style="6"/>
    <col min="16123" max="16123" width="4.81640625" style="6" customWidth="1"/>
    <col min="16124" max="16124" width="5.453125" style="6" customWidth="1"/>
    <col min="16125" max="16125" width="53.36328125" style="6" customWidth="1"/>
    <col min="16126" max="16126" width="12.1796875" style="6" customWidth="1"/>
    <col min="16127" max="16127" width="14.26953125" style="6" customWidth="1"/>
    <col min="16128" max="16128" width="12.81640625" style="6" customWidth="1"/>
    <col min="16129" max="16129" width="13.453125" style="6" customWidth="1"/>
    <col min="16130" max="16130" width="13.6328125" style="6" customWidth="1"/>
    <col min="16131" max="16132" width="0" style="6" hidden="1" customWidth="1"/>
    <col min="16133" max="16384" width="9.1796875" style="6"/>
  </cols>
  <sheetData>
    <row r="1" spans="1:9">
      <c r="A1" s="1" t="s">
        <v>0</v>
      </c>
      <c r="B1" s="2"/>
      <c r="C1" s="2"/>
      <c r="D1" s="3"/>
      <c r="E1" s="4"/>
    </row>
    <row r="2" spans="1:9" s="8" customFormat="1">
      <c r="A2" s="7" t="s">
        <v>1</v>
      </c>
      <c r="B2" s="4"/>
      <c r="C2" s="4"/>
      <c r="D2" s="3"/>
      <c r="E2" s="4"/>
    </row>
    <row r="3" spans="1:9" ht="21.75" customHeight="1">
      <c r="A3" s="9" t="s">
        <v>2</v>
      </c>
      <c r="B3" s="9"/>
      <c r="C3" s="9"/>
      <c r="D3" s="3"/>
      <c r="E3" s="4"/>
    </row>
    <row r="4" spans="1:9">
      <c r="A4" s="9"/>
      <c r="B4" s="9"/>
      <c r="C4" s="9"/>
      <c r="D4" s="3"/>
      <c r="E4" s="4"/>
    </row>
    <row r="5" spans="1:9">
      <c r="A5" s="363" t="s">
        <v>657</v>
      </c>
      <c r="B5" s="363"/>
      <c r="C5" s="363"/>
      <c r="D5" s="363"/>
      <c r="E5" s="363"/>
    </row>
    <row r="6" spans="1:9">
      <c r="A6" s="363" t="s">
        <v>1070</v>
      </c>
      <c r="B6" s="363"/>
      <c r="C6" s="363"/>
      <c r="D6" s="363"/>
      <c r="E6" s="363"/>
    </row>
    <row r="7" spans="1:9" ht="15" thickBot="1">
      <c r="A7" s="5"/>
      <c r="B7" s="5"/>
      <c r="C7" s="5"/>
      <c r="D7" s="5"/>
      <c r="E7" s="5" t="s">
        <v>1107</v>
      </c>
    </row>
    <row r="8" spans="1:9" ht="12.75" hidden="1" customHeight="1">
      <c r="A8" s="364"/>
      <c r="B8" s="364"/>
      <c r="C8" s="364"/>
      <c r="D8" s="5"/>
      <c r="E8" s="5"/>
    </row>
    <row r="9" spans="1:9" ht="12.75" hidden="1" customHeight="1">
      <c r="A9" s="364"/>
      <c r="B9" s="364"/>
      <c r="C9" s="364"/>
      <c r="D9" s="5"/>
      <c r="E9" s="5"/>
    </row>
    <row r="10" spans="1:9" ht="13.5" hidden="1" customHeight="1">
      <c r="A10" s="2" t="s">
        <v>5</v>
      </c>
      <c r="B10" s="2"/>
      <c r="C10" s="10"/>
      <c r="D10" s="3"/>
      <c r="E10" s="4"/>
    </row>
    <row r="11" spans="1:9" ht="15" hidden="1" thickBot="1">
      <c r="A11" s="10"/>
      <c r="B11" s="10"/>
      <c r="C11" s="10"/>
      <c r="D11" s="3"/>
      <c r="E11" s="4"/>
    </row>
    <row r="12" spans="1:9" ht="39.75" customHeight="1">
      <c r="A12" s="365" t="s">
        <v>6</v>
      </c>
      <c r="B12" s="366"/>
      <c r="C12" s="366"/>
      <c r="D12" s="369" t="s">
        <v>7</v>
      </c>
      <c r="E12" s="395" t="s">
        <v>8</v>
      </c>
    </row>
    <row r="13" spans="1:9" ht="15.65" customHeight="1" thickBot="1">
      <c r="A13" s="367"/>
      <c r="B13" s="368"/>
      <c r="C13" s="368"/>
      <c r="D13" s="370"/>
      <c r="E13" s="396">
        <v>2023</v>
      </c>
    </row>
    <row r="14" spans="1:9" ht="39" customHeight="1">
      <c r="A14" s="385" t="s">
        <v>658</v>
      </c>
      <c r="B14" s="386"/>
      <c r="C14" s="386"/>
      <c r="D14" s="117" t="s">
        <v>659</v>
      </c>
      <c r="E14" s="397">
        <f>E15+E33+E43+E104+E115+E123</f>
        <v>1903789</v>
      </c>
      <c r="F14" s="398"/>
    </row>
    <row r="15" spans="1:9" ht="35.15" customHeight="1">
      <c r="A15" s="387" t="s">
        <v>660</v>
      </c>
      <c r="B15" s="388"/>
      <c r="C15" s="388"/>
      <c r="D15" s="146" t="s">
        <v>661</v>
      </c>
      <c r="E15" s="147">
        <f>E16+E20+E27+E28</f>
        <v>135412</v>
      </c>
      <c r="I15" s="398"/>
    </row>
    <row r="16" spans="1:9" ht="18" customHeight="1">
      <c r="A16" s="81" t="s">
        <v>662</v>
      </c>
      <c r="B16" s="148"/>
      <c r="C16" s="149"/>
      <c r="D16" s="70" t="s">
        <v>663</v>
      </c>
      <c r="E16" s="150">
        <f>E18</f>
        <v>130412</v>
      </c>
    </row>
    <row r="17" spans="1:7" ht="18" customHeight="1">
      <c r="A17" s="152" t="s">
        <v>664</v>
      </c>
      <c r="B17" s="153"/>
      <c r="C17" s="154"/>
      <c r="D17" s="21"/>
      <c r="E17" s="150"/>
    </row>
    <row r="18" spans="1:7" ht="18" customHeight="1">
      <c r="A18" s="155"/>
      <c r="B18" s="156" t="s">
        <v>665</v>
      </c>
      <c r="C18" s="149"/>
      <c r="D18" s="21" t="s">
        <v>666</v>
      </c>
      <c r="E18" s="150">
        <f>E19</f>
        <v>130412</v>
      </c>
      <c r="G18" s="398"/>
    </row>
    <row r="19" spans="1:7" ht="18" customHeight="1">
      <c r="A19" s="155"/>
      <c r="B19" s="156"/>
      <c r="C19" s="157" t="s">
        <v>667</v>
      </c>
      <c r="D19" s="21" t="s">
        <v>668</v>
      </c>
      <c r="E19" s="151">
        <f>E177+E331</f>
        <v>130412</v>
      </c>
    </row>
    <row r="20" spans="1:7" ht="27.65" customHeight="1">
      <c r="A20" s="323" t="s">
        <v>669</v>
      </c>
      <c r="B20" s="324"/>
      <c r="C20" s="324"/>
      <c r="D20" s="70" t="s">
        <v>670</v>
      </c>
      <c r="E20" s="150">
        <f>E22+E23+E24+E25+E26</f>
        <v>0</v>
      </c>
    </row>
    <row r="21" spans="1:7" ht="18" customHeight="1">
      <c r="A21" s="152" t="s">
        <v>664</v>
      </c>
      <c r="B21" s="153"/>
      <c r="C21" s="154"/>
      <c r="D21" s="21"/>
      <c r="E21" s="150"/>
    </row>
    <row r="22" spans="1:7" ht="18" customHeight="1">
      <c r="A22" s="158"/>
      <c r="B22" s="159" t="s">
        <v>671</v>
      </c>
      <c r="C22" s="149"/>
      <c r="D22" s="21" t="s">
        <v>672</v>
      </c>
      <c r="E22" s="150"/>
    </row>
    <row r="23" spans="1:7" ht="29.25" customHeight="1">
      <c r="A23" s="160"/>
      <c r="B23" s="310" t="s">
        <v>673</v>
      </c>
      <c r="C23" s="310"/>
      <c r="D23" s="21" t="s">
        <v>674</v>
      </c>
      <c r="E23" s="150"/>
    </row>
    <row r="24" spans="1:7" ht="31.4" customHeight="1">
      <c r="A24" s="160"/>
      <c r="B24" s="316" t="s">
        <v>675</v>
      </c>
      <c r="C24" s="316"/>
      <c r="D24" s="21" t="s">
        <v>676</v>
      </c>
      <c r="E24" s="150"/>
    </row>
    <row r="25" spans="1:7" ht="18" customHeight="1">
      <c r="A25" s="160"/>
      <c r="B25" s="161" t="s">
        <v>677</v>
      </c>
      <c r="C25" s="149"/>
      <c r="D25" s="21" t="s">
        <v>678</v>
      </c>
      <c r="E25" s="150"/>
      <c r="G25" s="398"/>
    </row>
    <row r="26" spans="1:7" ht="18" customHeight="1">
      <c r="A26" s="155"/>
      <c r="B26" s="156" t="s">
        <v>679</v>
      </c>
      <c r="C26" s="162"/>
      <c r="D26" s="21" t="s">
        <v>680</v>
      </c>
      <c r="E26" s="150"/>
    </row>
    <row r="27" spans="1:7" ht="18" customHeight="1">
      <c r="A27" s="158" t="s">
        <v>681</v>
      </c>
      <c r="B27" s="159"/>
      <c r="C27" s="149"/>
      <c r="D27" s="70" t="s">
        <v>682</v>
      </c>
      <c r="E27" s="150">
        <f>E185</f>
        <v>5000</v>
      </c>
    </row>
    <row r="28" spans="1:7" ht="29.5" customHeight="1">
      <c r="A28" s="323" t="s">
        <v>683</v>
      </c>
      <c r="B28" s="324"/>
      <c r="C28" s="324"/>
      <c r="D28" s="70" t="s">
        <v>684</v>
      </c>
      <c r="E28" s="150">
        <f>E30+E31+E32</f>
        <v>0</v>
      </c>
    </row>
    <row r="29" spans="1:7" ht="18" customHeight="1">
      <c r="A29" s="152" t="s">
        <v>664</v>
      </c>
      <c r="B29" s="153"/>
      <c r="C29" s="154"/>
      <c r="D29" s="21"/>
      <c r="E29" s="150"/>
    </row>
    <row r="30" spans="1:7" ht="27.75" customHeight="1">
      <c r="A30" s="163"/>
      <c r="B30" s="316" t="s">
        <v>685</v>
      </c>
      <c r="C30" s="316"/>
      <c r="D30" s="21" t="s">
        <v>686</v>
      </c>
      <c r="E30" s="150"/>
    </row>
    <row r="31" spans="1:7" ht="20.25" customHeight="1">
      <c r="A31" s="163"/>
      <c r="B31" s="316" t="s">
        <v>687</v>
      </c>
      <c r="C31" s="316"/>
      <c r="D31" s="21" t="s">
        <v>688</v>
      </c>
      <c r="E31" s="150"/>
    </row>
    <row r="32" spans="1:7" ht="24" customHeight="1">
      <c r="A32" s="163"/>
      <c r="B32" s="316" t="s">
        <v>689</v>
      </c>
      <c r="C32" s="316"/>
      <c r="D32" s="21" t="s">
        <v>690</v>
      </c>
      <c r="E32" s="150"/>
    </row>
    <row r="33" spans="1:6" ht="27" customHeight="1">
      <c r="A33" s="312" t="s">
        <v>691</v>
      </c>
      <c r="B33" s="313"/>
      <c r="C33" s="313"/>
      <c r="D33" s="70" t="s">
        <v>692</v>
      </c>
      <c r="E33" s="150">
        <f>E34+E37</f>
        <v>37829</v>
      </c>
    </row>
    <row r="34" spans="1:6" ht="18" customHeight="1">
      <c r="A34" s="160" t="s">
        <v>693</v>
      </c>
      <c r="B34" s="164"/>
      <c r="C34" s="165"/>
      <c r="D34" s="70" t="s">
        <v>694</v>
      </c>
      <c r="E34" s="150">
        <f>E36</f>
        <v>0</v>
      </c>
    </row>
    <row r="35" spans="1:6" ht="18" customHeight="1">
      <c r="A35" s="152" t="s">
        <v>664</v>
      </c>
      <c r="B35" s="153"/>
      <c r="C35" s="154"/>
      <c r="D35" s="21"/>
      <c r="E35" s="150"/>
    </row>
    <row r="36" spans="1:6" ht="18" customHeight="1">
      <c r="A36" s="155"/>
      <c r="B36" s="156" t="s">
        <v>695</v>
      </c>
      <c r="C36" s="149"/>
      <c r="D36" s="21" t="s">
        <v>696</v>
      </c>
      <c r="E36" s="150"/>
    </row>
    <row r="37" spans="1:6" ht="22.5" customHeight="1">
      <c r="A37" s="312" t="s">
        <v>697</v>
      </c>
      <c r="B37" s="313"/>
      <c r="C37" s="313"/>
      <c r="D37" s="70" t="s">
        <v>698</v>
      </c>
      <c r="E37" s="150">
        <f>E39+E41+E42</f>
        <v>37829</v>
      </c>
    </row>
    <row r="38" spans="1:6" ht="18" customHeight="1">
      <c r="A38" s="152" t="s">
        <v>664</v>
      </c>
      <c r="B38" s="153"/>
      <c r="C38" s="154"/>
      <c r="D38" s="21"/>
      <c r="E38" s="150"/>
    </row>
    <row r="39" spans="1:6" ht="18" customHeight="1">
      <c r="A39" s="155"/>
      <c r="B39" s="166" t="s">
        <v>699</v>
      </c>
      <c r="C39" s="149"/>
      <c r="D39" s="21" t="s">
        <v>700</v>
      </c>
      <c r="E39" s="150">
        <f>E40</f>
        <v>25711</v>
      </c>
    </row>
    <row r="40" spans="1:6" ht="18" customHeight="1">
      <c r="A40" s="155"/>
      <c r="B40" s="166"/>
      <c r="C40" s="157" t="s">
        <v>701</v>
      </c>
      <c r="D40" s="21" t="s">
        <v>702</v>
      </c>
      <c r="E40" s="150">
        <f>E198+E346</f>
        <v>25711</v>
      </c>
    </row>
    <row r="41" spans="1:6" ht="18" customHeight="1">
      <c r="A41" s="155"/>
      <c r="B41" s="166" t="s">
        <v>703</v>
      </c>
      <c r="C41" s="149"/>
      <c r="D41" s="21" t="s">
        <v>704</v>
      </c>
      <c r="E41" s="150">
        <f>E199+E347</f>
        <v>1992</v>
      </c>
    </row>
    <row r="42" spans="1:6" ht="18" customHeight="1">
      <c r="A42" s="155"/>
      <c r="B42" s="166" t="s">
        <v>705</v>
      </c>
      <c r="C42" s="149"/>
      <c r="D42" s="21" t="s">
        <v>706</v>
      </c>
      <c r="E42" s="151">
        <f>E200+E348</f>
        <v>10126</v>
      </c>
    </row>
    <row r="43" spans="1:6" ht="29.5" customHeight="1">
      <c r="A43" s="323" t="s">
        <v>707</v>
      </c>
      <c r="B43" s="324"/>
      <c r="C43" s="324"/>
      <c r="D43" s="70" t="s">
        <v>708</v>
      </c>
      <c r="E43" s="151">
        <f>E44+E63+E71+E89</f>
        <v>533346</v>
      </c>
    </row>
    <row r="44" spans="1:6" ht="34.4" customHeight="1">
      <c r="A44" s="323" t="s">
        <v>709</v>
      </c>
      <c r="B44" s="324"/>
      <c r="C44" s="324"/>
      <c r="D44" s="70" t="s">
        <v>710</v>
      </c>
      <c r="E44" s="151">
        <f>E46+E49+E53+E54+E56+E59+E61+E62</f>
        <v>199486</v>
      </c>
      <c r="F44" s="398"/>
    </row>
    <row r="45" spans="1:6" ht="18" customHeight="1">
      <c r="A45" s="152" t="s">
        <v>664</v>
      </c>
      <c r="B45" s="153"/>
      <c r="C45" s="154"/>
      <c r="D45" s="21"/>
      <c r="E45" s="150"/>
    </row>
    <row r="46" spans="1:6" ht="18" customHeight="1">
      <c r="A46" s="155"/>
      <c r="B46" s="156" t="s">
        <v>711</v>
      </c>
      <c r="C46" s="89"/>
      <c r="D46" s="21" t="s">
        <v>712</v>
      </c>
      <c r="E46" s="150">
        <f>E47+E48</f>
        <v>39982</v>
      </c>
      <c r="F46" s="398"/>
    </row>
    <row r="47" spans="1:6" ht="18" customHeight="1">
      <c r="A47" s="155"/>
      <c r="B47" s="156"/>
      <c r="C47" s="157" t="s">
        <v>713</v>
      </c>
      <c r="D47" s="21" t="s">
        <v>714</v>
      </c>
      <c r="E47" s="151">
        <f>E205+E353</f>
        <v>32548</v>
      </c>
      <c r="F47" s="398"/>
    </row>
    <row r="48" spans="1:6" ht="18" customHeight="1">
      <c r="A48" s="155"/>
      <c r="B48" s="156"/>
      <c r="C48" s="157" t="s">
        <v>715</v>
      </c>
      <c r="D48" s="21" t="s">
        <v>716</v>
      </c>
      <c r="E48" s="151">
        <f>E206+E354</f>
        <v>7434</v>
      </c>
      <c r="F48" s="398"/>
    </row>
    <row r="49" spans="1:6" ht="18" customHeight="1">
      <c r="A49" s="155"/>
      <c r="B49" s="156" t="s">
        <v>717</v>
      </c>
      <c r="C49" s="165"/>
      <c r="D49" s="21" t="s">
        <v>718</v>
      </c>
      <c r="E49" s="150">
        <f>E50+E51+E52</f>
        <v>143393</v>
      </c>
      <c r="F49" s="398"/>
    </row>
    <row r="50" spans="1:6" ht="18" customHeight="1">
      <c r="A50" s="155"/>
      <c r="B50" s="156"/>
      <c r="C50" s="157" t="s">
        <v>719</v>
      </c>
      <c r="D50" s="21" t="s">
        <v>720</v>
      </c>
      <c r="E50" s="151">
        <f>E208+E356</f>
        <v>40523</v>
      </c>
      <c r="F50" s="398"/>
    </row>
    <row r="51" spans="1:6" ht="18" customHeight="1">
      <c r="A51" s="155"/>
      <c r="B51" s="156"/>
      <c r="C51" s="157" t="s">
        <v>721</v>
      </c>
      <c r="D51" s="21" t="s">
        <v>722</v>
      </c>
      <c r="E51" s="151">
        <f>E209+E357</f>
        <v>102509</v>
      </c>
      <c r="F51" s="398"/>
    </row>
    <row r="52" spans="1:6" ht="18" customHeight="1">
      <c r="A52" s="155"/>
      <c r="B52" s="156"/>
      <c r="C52" s="167" t="s">
        <v>723</v>
      </c>
      <c r="D52" s="21" t="s">
        <v>724</v>
      </c>
      <c r="E52" s="151">
        <f>E210+E358</f>
        <v>361</v>
      </c>
      <c r="F52" s="398"/>
    </row>
    <row r="53" spans="1:6" ht="18" customHeight="1">
      <c r="A53" s="155"/>
      <c r="B53" s="156" t="s">
        <v>725</v>
      </c>
      <c r="C53" s="157"/>
      <c r="D53" s="21" t="s">
        <v>726</v>
      </c>
      <c r="E53" s="151">
        <f>E211+E359</f>
        <v>0</v>
      </c>
    </row>
    <row r="54" spans="1:6" ht="18" customHeight="1">
      <c r="A54" s="155"/>
      <c r="B54" s="156" t="s">
        <v>727</v>
      </c>
      <c r="C54" s="89"/>
      <c r="D54" s="21" t="s">
        <v>728</v>
      </c>
      <c r="E54" s="150">
        <f>E55</f>
        <v>0</v>
      </c>
    </row>
    <row r="55" spans="1:6" ht="18" customHeight="1">
      <c r="A55" s="155"/>
      <c r="B55" s="156"/>
      <c r="C55" s="157" t="s">
        <v>729</v>
      </c>
      <c r="D55" s="21" t="s">
        <v>730</v>
      </c>
      <c r="E55" s="150"/>
    </row>
    <row r="56" spans="1:6" ht="18" customHeight="1">
      <c r="A56" s="155"/>
      <c r="B56" s="156" t="s">
        <v>731</v>
      </c>
      <c r="C56" s="157"/>
      <c r="D56" s="21" t="s">
        <v>732</v>
      </c>
      <c r="E56" s="150">
        <f>E57+E58</f>
        <v>0</v>
      </c>
    </row>
    <row r="57" spans="1:6" ht="18" customHeight="1">
      <c r="A57" s="155"/>
      <c r="B57" s="156"/>
      <c r="C57" s="157" t="s">
        <v>733</v>
      </c>
      <c r="D57" s="21" t="s">
        <v>734</v>
      </c>
      <c r="E57" s="150"/>
    </row>
    <row r="58" spans="1:6" ht="18" customHeight="1">
      <c r="A58" s="155"/>
      <c r="B58" s="156"/>
      <c r="C58" s="157" t="s">
        <v>735</v>
      </c>
      <c r="D58" s="21" t="s">
        <v>736</v>
      </c>
      <c r="E58" s="150"/>
    </row>
    <row r="59" spans="1:6" ht="18" customHeight="1">
      <c r="A59" s="155"/>
      <c r="B59" s="168" t="s">
        <v>737</v>
      </c>
      <c r="C59" s="157"/>
      <c r="D59" s="62" t="s">
        <v>738</v>
      </c>
      <c r="E59" s="150">
        <f>E60</f>
        <v>0</v>
      </c>
    </row>
    <row r="60" spans="1:6" ht="18" customHeight="1">
      <c r="A60" s="155"/>
      <c r="B60" s="156"/>
      <c r="C60" s="169" t="s">
        <v>739</v>
      </c>
      <c r="D60" s="62" t="s">
        <v>740</v>
      </c>
      <c r="E60" s="150"/>
    </row>
    <row r="61" spans="1:6" s="40" customFormat="1" ht="18" customHeight="1">
      <c r="A61" s="152"/>
      <c r="B61" s="374" t="s">
        <v>741</v>
      </c>
      <c r="C61" s="384"/>
      <c r="D61" s="21" t="s">
        <v>742</v>
      </c>
      <c r="E61" s="151">
        <f>E219+E365</f>
        <v>5436</v>
      </c>
      <c r="F61" s="398"/>
    </row>
    <row r="62" spans="1:6" ht="18" customHeight="1">
      <c r="A62" s="155"/>
      <c r="B62" s="161" t="s">
        <v>743</v>
      </c>
      <c r="C62" s="167"/>
      <c r="D62" s="21" t="s">
        <v>744</v>
      </c>
      <c r="E62" s="151">
        <f>E220+E366</f>
        <v>10675</v>
      </c>
      <c r="F62" s="398"/>
    </row>
    <row r="63" spans="1:6" ht="18" customHeight="1">
      <c r="A63" s="160" t="s">
        <v>745</v>
      </c>
      <c r="B63" s="161"/>
      <c r="C63" s="82"/>
      <c r="D63" s="70" t="s">
        <v>746</v>
      </c>
      <c r="E63" s="150">
        <f>E65+E68+E69</f>
        <v>59448</v>
      </c>
    </row>
    <row r="64" spans="1:6" ht="18" customHeight="1">
      <c r="A64" s="152" t="s">
        <v>664</v>
      </c>
      <c r="B64" s="153"/>
      <c r="C64" s="154"/>
      <c r="D64" s="21"/>
      <c r="E64" s="150"/>
    </row>
    <row r="65" spans="1:5" ht="34.5" customHeight="1">
      <c r="A65" s="170"/>
      <c r="B65" s="310" t="s">
        <v>747</v>
      </c>
      <c r="C65" s="310"/>
      <c r="D65" s="21" t="s">
        <v>748</v>
      </c>
      <c r="E65" s="150">
        <f>E66+E67</f>
        <v>43829</v>
      </c>
    </row>
    <row r="66" spans="1:5" ht="18" customHeight="1">
      <c r="A66" s="170"/>
      <c r="B66" s="161"/>
      <c r="C66" s="167" t="s">
        <v>749</v>
      </c>
      <c r="D66" s="21" t="s">
        <v>750</v>
      </c>
      <c r="E66" s="151">
        <f>E224+E370</f>
        <v>43829</v>
      </c>
    </row>
    <row r="67" spans="1:5" ht="18" customHeight="1">
      <c r="A67" s="170"/>
      <c r="B67" s="161"/>
      <c r="C67" s="167" t="s">
        <v>751</v>
      </c>
      <c r="D67" s="21" t="s">
        <v>752</v>
      </c>
      <c r="E67" s="151">
        <f>E225+E371</f>
        <v>0</v>
      </c>
    </row>
    <row r="68" spans="1:5" ht="18" customHeight="1">
      <c r="A68" s="170"/>
      <c r="B68" s="161" t="s">
        <v>753</v>
      </c>
      <c r="C68" s="167"/>
      <c r="D68" s="21" t="s">
        <v>754</v>
      </c>
      <c r="E68" s="151">
        <f>E226+E372</f>
        <v>15589</v>
      </c>
    </row>
    <row r="69" spans="1:5" ht="18" customHeight="1">
      <c r="A69" s="155"/>
      <c r="B69" s="156" t="s">
        <v>755</v>
      </c>
      <c r="C69" s="157"/>
      <c r="D69" s="21" t="s">
        <v>756</v>
      </c>
      <c r="E69" s="150">
        <f>E70</f>
        <v>30</v>
      </c>
    </row>
    <row r="70" spans="1:5" ht="18" customHeight="1">
      <c r="A70" s="155"/>
      <c r="B70" s="156"/>
      <c r="C70" s="167" t="s">
        <v>757</v>
      </c>
      <c r="D70" s="21" t="s">
        <v>758</v>
      </c>
      <c r="E70" s="151">
        <f>E228+E374</f>
        <v>30</v>
      </c>
    </row>
    <row r="71" spans="1:5" ht="28.5" customHeight="1">
      <c r="A71" s="323" t="s">
        <v>759</v>
      </c>
      <c r="B71" s="324"/>
      <c r="C71" s="324"/>
      <c r="D71" s="70" t="s">
        <v>760</v>
      </c>
      <c r="E71" s="150">
        <f>E73+E83+E87+E88</f>
        <v>137574</v>
      </c>
    </row>
    <row r="72" spans="1:5" ht="18" customHeight="1">
      <c r="A72" s="152" t="s">
        <v>664</v>
      </c>
      <c r="B72" s="153"/>
      <c r="C72" s="154"/>
      <c r="D72" s="21"/>
      <c r="E72" s="150"/>
    </row>
    <row r="73" spans="1:5" ht="26.25" customHeight="1">
      <c r="A73" s="170"/>
      <c r="B73" s="310" t="s">
        <v>761</v>
      </c>
      <c r="C73" s="310"/>
      <c r="D73" s="21" t="s">
        <v>762</v>
      </c>
      <c r="E73" s="150">
        <f>E74+E75+E76+E77+E78+E79+E80+E81+E82</f>
        <v>15370</v>
      </c>
    </row>
    <row r="74" spans="1:5" ht="18" customHeight="1">
      <c r="A74" s="170"/>
      <c r="B74" s="156"/>
      <c r="C74" s="167" t="s">
        <v>763</v>
      </c>
      <c r="D74" s="171" t="s">
        <v>764</v>
      </c>
      <c r="E74" s="151">
        <f>E232+E378</f>
        <v>0</v>
      </c>
    </row>
    <row r="75" spans="1:5" ht="18" customHeight="1">
      <c r="A75" s="170"/>
      <c r="B75" s="156"/>
      <c r="C75" s="82" t="s">
        <v>765</v>
      </c>
      <c r="D75" s="171" t="s">
        <v>766</v>
      </c>
      <c r="E75" s="151">
        <f t="shared" ref="E75:E82" si="0">E233+E379</f>
        <v>2300</v>
      </c>
    </row>
    <row r="76" spans="1:5" ht="18" customHeight="1">
      <c r="A76" s="170"/>
      <c r="B76" s="156"/>
      <c r="C76" s="167" t="s">
        <v>767</v>
      </c>
      <c r="D76" s="171" t="s">
        <v>768</v>
      </c>
      <c r="E76" s="151">
        <f t="shared" si="0"/>
        <v>12354</v>
      </c>
    </row>
    <row r="77" spans="1:5" ht="18" customHeight="1">
      <c r="A77" s="170"/>
      <c r="B77" s="156"/>
      <c r="C77" s="82" t="s">
        <v>769</v>
      </c>
      <c r="D77" s="171" t="s">
        <v>770</v>
      </c>
      <c r="E77" s="151">
        <f t="shared" si="0"/>
        <v>0</v>
      </c>
    </row>
    <row r="78" spans="1:5" ht="18" customHeight="1">
      <c r="A78" s="170"/>
      <c r="B78" s="156"/>
      <c r="C78" s="82" t="s">
        <v>771</v>
      </c>
      <c r="D78" s="171" t="s">
        <v>772</v>
      </c>
      <c r="E78" s="151">
        <f t="shared" si="0"/>
        <v>0</v>
      </c>
    </row>
    <row r="79" spans="1:5" ht="18" customHeight="1">
      <c r="A79" s="170"/>
      <c r="B79" s="156"/>
      <c r="C79" s="82" t="s">
        <v>773</v>
      </c>
      <c r="D79" s="171" t="s">
        <v>774</v>
      </c>
      <c r="E79" s="151">
        <f t="shared" si="0"/>
        <v>0</v>
      </c>
    </row>
    <row r="80" spans="1:5" ht="18" customHeight="1">
      <c r="A80" s="170"/>
      <c r="B80" s="156"/>
      <c r="C80" s="82" t="s">
        <v>775</v>
      </c>
      <c r="D80" s="171" t="s">
        <v>776</v>
      </c>
      <c r="E80" s="151">
        <f t="shared" si="0"/>
        <v>516</v>
      </c>
    </row>
    <row r="81" spans="1:5" ht="18" customHeight="1">
      <c r="A81" s="170"/>
      <c r="B81" s="156"/>
      <c r="C81" s="82" t="s">
        <v>777</v>
      </c>
      <c r="D81" s="171" t="s">
        <v>778</v>
      </c>
      <c r="E81" s="151">
        <f t="shared" si="0"/>
        <v>200</v>
      </c>
    </row>
    <row r="82" spans="1:5" ht="18" customHeight="1">
      <c r="A82" s="170"/>
      <c r="B82" s="156"/>
      <c r="C82" s="167" t="s">
        <v>779</v>
      </c>
      <c r="D82" s="171" t="s">
        <v>780</v>
      </c>
      <c r="E82" s="151">
        <f t="shared" si="0"/>
        <v>0</v>
      </c>
    </row>
    <row r="83" spans="1:5" ht="18" customHeight="1">
      <c r="A83" s="170"/>
      <c r="B83" s="156" t="s">
        <v>781</v>
      </c>
      <c r="C83" s="167"/>
      <c r="D83" s="21" t="s">
        <v>782</v>
      </c>
      <c r="E83" s="150">
        <f>E84+E85+E86</f>
        <v>107912</v>
      </c>
    </row>
    <row r="84" spans="1:5" ht="18" customHeight="1">
      <c r="A84" s="170"/>
      <c r="B84" s="156"/>
      <c r="C84" s="167" t="s">
        <v>783</v>
      </c>
      <c r="D84" s="171" t="s">
        <v>784</v>
      </c>
      <c r="E84" s="151">
        <f>E242+E388</f>
        <v>45892</v>
      </c>
    </row>
    <row r="85" spans="1:5" ht="18" customHeight="1">
      <c r="A85" s="170"/>
      <c r="B85" s="156"/>
      <c r="C85" s="167" t="s">
        <v>785</v>
      </c>
      <c r="D85" s="171" t="s">
        <v>786</v>
      </c>
      <c r="E85" s="151">
        <f>E243+E389</f>
        <v>653</v>
      </c>
    </row>
    <row r="86" spans="1:5" ht="26.25" customHeight="1">
      <c r="A86" s="170"/>
      <c r="B86" s="156"/>
      <c r="C86" s="82" t="s">
        <v>787</v>
      </c>
      <c r="D86" s="171" t="s">
        <v>788</v>
      </c>
      <c r="E86" s="151">
        <f>E244+E390</f>
        <v>61367</v>
      </c>
    </row>
    <row r="87" spans="1:5" ht="18" customHeight="1">
      <c r="A87" s="170"/>
      <c r="B87" s="156" t="s">
        <v>789</v>
      </c>
      <c r="C87" s="165"/>
      <c r="D87" s="21" t="s">
        <v>790</v>
      </c>
      <c r="E87" s="151">
        <f>E245+E391</f>
        <v>100</v>
      </c>
    </row>
    <row r="88" spans="1:5" ht="24" customHeight="1">
      <c r="A88" s="170"/>
      <c r="B88" s="156" t="s">
        <v>791</v>
      </c>
      <c r="C88" s="165"/>
      <c r="D88" s="21" t="s">
        <v>792</v>
      </c>
      <c r="E88" s="151">
        <f>E246+E392</f>
        <v>14192</v>
      </c>
    </row>
    <row r="89" spans="1:5" ht="42.65" customHeight="1">
      <c r="A89" s="323" t="s">
        <v>793</v>
      </c>
      <c r="B89" s="324"/>
      <c r="C89" s="324"/>
      <c r="D89" s="70" t="s">
        <v>794</v>
      </c>
      <c r="E89" s="150">
        <f>E91+E92+E94+E95+E96+E97+E98+E101</f>
        <v>136838</v>
      </c>
    </row>
    <row r="90" spans="1:5" ht="18" customHeight="1">
      <c r="A90" s="152" t="s">
        <v>664</v>
      </c>
      <c r="B90" s="153"/>
      <c r="C90" s="154"/>
      <c r="D90" s="21"/>
      <c r="E90" s="150"/>
    </row>
    <row r="91" spans="1:5" ht="18" customHeight="1">
      <c r="A91" s="155"/>
      <c r="B91" s="156" t="s">
        <v>795</v>
      </c>
      <c r="C91" s="157"/>
      <c r="D91" s="21" t="s">
        <v>796</v>
      </c>
      <c r="E91" s="151">
        <f>E249+E395</f>
        <v>11239</v>
      </c>
    </row>
    <row r="92" spans="1:5" ht="18" customHeight="1">
      <c r="A92" s="155"/>
      <c r="B92" s="161" t="s">
        <v>797</v>
      </c>
      <c r="C92" s="157"/>
      <c r="D92" s="21" t="s">
        <v>798</v>
      </c>
      <c r="E92" s="150">
        <f>E93</f>
        <v>76813</v>
      </c>
    </row>
    <row r="93" spans="1:5" ht="18" customHeight="1">
      <c r="A93" s="155"/>
      <c r="B93" s="161"/>
      <c r="C93" s="157" t="s">
        <v>799</v>
      </c>
      <c r="D93" s="21" t="s">
        <v>800</v>
      </c>
      <c r="E93" s="151">
        <f>E251+E397</f>
        <v>76813</v>
      </c>
    </row>
    <row r="94" spans="1:5" ht="18" customHeight="1">
      <c r="A94" s="155"/>
      <c r="B94" s="161" t="s">
        <v>801</v>
      </c>
      <c r="C94" s="167"/>
      <c r="D94" s="21" t="s">
        <v>802</v>
      </c>
      <c r="E94" s="151">
        <f>E252+E398</f>
        <v>0</v>
      </c>
    </row>
    <row r="95" spans="1:5" ht="18" customHeight="1">
      <c r="A95" s="170"/>
      <c r="B95" s="161" t="s">
        <v>803</v>
      </c>
      <c r="C95" s="167"/>
      <c r="D95" s="21" t="s">
        <v>804</v>
      </c>
      <c r="E95" s="151">
        <f>E253+E399</f>
        <v>500</v>
      </c>
    </row>
    <row r="96" spans="1:5" ht="18" customHeight="1">
      <c r="A96" s="172"/>
      <c r="B96" s="173" t="s">
        <v>805</v>
      </c>
      <c r="C96" s="174"/>
      <c r="D96" s="62" t="s">
        <v>806</v>
      </c>
      <c r="E96" s="151">
        <f>E254+E400</f>
        <v>0</v>
      </c>
    </row>
    <row r="97" spans="1:5" ht="18" customHeight="1">
      <c r="A97" s="170"/>
      <c r="B97" s="161" t="s">
        <v>807</v>
      </c>
      <c r="C97" s="161"/>
      <c r="D97" s="21" t="s">
        <v>808</v>
      </c>
      <c r="E97" s="151">
        <f>E255+E401</f>
        <v>0</v>
      </c>
    </row>
    <row r="98" spans="1:5" ht="18" customHeight="1">
      <c r="A98" s="170"/>
      <c r="B98" s="161" t="s">
        <v>809</v>
      </c>
      <c r="C98" s="167"/>
      <c r="D98" s="21" t="s">
        <v>810</v>
      </c>
      <c r="E98" s="150">
        <f>E99+E100</f>
        <v>4060</v>
      </c>
    </row>
    <row r="99" spans="1:5" ht="18" customHeight="1">
      <c r="A99" s="170"/>
      <c r="B99" s="161"/>
      <c r="C99" s="157" t="s">
        <v>811</v>
      </c>
      <c r="D99" s="21" t="s">
        <v>812</v>
      </c>
      <c r="E99" s="151">
        <f>E257+E403</f>
        <v>1080</v>
      </c>
    </row>
    <row r="100" spans="1:5" ht="18" customHeight="1">
      <c r="A100" s="170"/>
      <c r="B100" s="161"/>
      <c r="C100" s="157" t="s">
        <v>813</v>
      </c>
      <c r="D100" s="21" t="s">
        <v>814</v>
      </c>
      <c r="E100" s="151">
        <f>E258+E404</f>
        <v>2980</v>
      </c>
    </row>
    <row r="101" spans="1:5" ht="26.25" customHeight="1">
      <c r="A101" s="155"/>
      <c r="B101" s="316" t="s">
        <v>815</v>
      </c>
      <c r="C101" s="316"/>
      <c r="D101" s="21" t="s">
        <v>816</v>
      </c>
      <c r="E101" s="150">
        <f>E102</f>
        <v>44226</v>
      </c>
    </row>
    <row r="102" spans="1:5" ht="18" customHeight="1">
      <c r="A102" s="155"/>
      <c r="B102" s="156"/>
      <c r="C102" s="167" t="s">
        <v>817</v>
      </c>
      <c r="D102" s="21" t="s">
        <v>818</v>
      </c>
      <c r="E102" s="151">
        <f>E260+E406</f>
        <v>44226</v>
      </c>
    </row>
    <row r="103" spans="1:5" ht="29.25" customHeight="1">
      <c r="A103" s="323" t="s">
        <v>819</v>
      </c>
      <c r="B103" s="324"/>
      <c r="C103" s="324"/>
      <c r="D103" s="70"/>
      <c r="E103" s="150"/>
    </row>
    <row r="104" spans="1:5" ht="26.5" customHeight="1">
      <c r="A104" s="323" t="s">
        <v>820</v>
      </c>
      <c r="B104" s="324"/>
      <c r="C104" s="324"/>
      <c r="D104" s="70" t="s">
        <v>821</v>
      </c>
      <c r="E104" s="150">
        <f>E106+E109+E112+E113+E114</f>
        <v>262244</v>
      </c>
    </row>
    <row r="105" spans="1:5" ht="18" customHeight="1">
      <c r="A105" s="152" t="s">
        <v>664</v>
      </c>
      <c r="B105" s="153"/>
      <c r="C105" s="154"/>
      <c r="D105" s="21"/>
      <c r="E105" s="150"/>
    </row>
    <row r="106" spans="1:5" ht="18" customHeight="1">
      <c r="A106" s="170"/>
      <c r="B106" s="156" t="s">
        <v>822</v>
      </c>
      <c r="C106" s="165"/>
      <c r="D106" s="21" t="s">
        <v>823</v>
      </c>
      <c r="E106" s="150">
        <f>E107+E108</f>
        <v>0</v>
      </c>
    </row>
    <row r="107" spans="1:5" ht="18" customHeight="1">
      <c r="A107" s="170"/>
      <c r="B107" s="156"/>
      <c r="C107" s="167" t="s">
        <v>824</v>
      </c>
      <c r="D107" s="21" t="s">
        <v>825</v>
      </c>
      <c r="E107" s="150"/>
    </row>
    <row r="108" spans="1:5" ht="18" customHeight="1">
      <c r="A108" s="170"/>
      <c r="B108" s="156"/>
      <c r="C108" s="89" t="s">
        <v>826</v>
      </c>
      <c r="D108" s="21" t="s">
        <v>827</v>
      </c>
      <c r="E108" s="150"/>
    </row>
    <row r="109" spans="1:5" ht="30" customHeight="1">
      <c r="A109" s="170"/>
      <c r="B109" s="316" t="s">
        <v>828</v>
      </c>
      <c r="C109" s="316"/>
      <c r="D109" s="21" t="s">
        <v>829</v>
      </c>
      <c r="E109" s="150">
        <f>E110+E111</f>
        <v>0</v>
      </c>
    </row>
    <row r="110" spans="1:5" ht="18" customHeight="1">
      <c r="A110" s="170"/>
      <c r="B110" s="161"/>
      <c r="C110" s="157" t="s">
        <v>830</v>
      </c>
      <c r="D110" s="21" t="s">
        <v>831</v>
      </c>
      <c r="E110" s="150"/>
    </row>
    <row r="111" spans="1:5" ht="18" customHeight="1">
      <c r="A111" s="170"/>
      <c r="B111" s="161"/>
      <c r="C111" s="157" t="s">
        <v>832</v>
      </c>
      <c r="D111" s="21" t="s">
        <v>833</v>
      </c>
      <c r="E111" s="150"/>
    </row>
    <row r="112" spans="1:5" ht="18" customHeight="1">
      <c r="A112" s="170"/>
      <c r="B112" s="156" t="s">
        <v>834</v>
      </c>
      <c r="C112" s="157"/>
      <c r="D112" s="21" t="s">
        <v>835</v>
      </c>
      <c r="E112" s="151">
        <f>E270+E416</f>
        <v>64251</v>
      </c>
    </row>
    <row r="113" spans="1:6" ht="18" customHeight="1">
      <c r="A113" s="170"/>
      <c r="B113" s="156" t="s">
        <v>836</v>
      </c>
      <c r="C113" s="157"/>
      <c r="D113" s="21" t="s">
        <v>837</v>
      </c>
      <c r="E113" s="150"/>
    </row>
    <row r="114" spans="1:6" ht="18" customHeight="1">
      <c r="A114" s="170"/>
      <c r="B114" s="156" t="s">
        <v>838</v>
      </c>
      <c r="C114" s="165"/>
      <c r="D114" s="21" t="s">
        <v>839</v>
      </c>
      <c r="E114" s="151">
        <f>E272+E418</f>
        <v>197993</v>
      </c>
    </row>
    <row r="115" spans="1:6" ht="18" customHeight="1">
      <c r="A115" s="160" t="s">
        <v>840</v>
      </c>
      <c r="B115" s="161"/>
      <c r="C115" s="165"/>
      <c r="D115" s="70" t="s">
        <v>841</v>
      </c>
      <c r="E115" s="150">
        <f>E117+E118+E121+E122</f>
        <v>93002</v>
      </c>
    </row>
    <row r="116" spans="1:6" ht="18" customHeight="1">
      <c r="A116" s="152" t="s">
        <v>664</v>
      </c>
      <c r="B116" s="153"/>
      <c r="C116" s="154"/>
      <c r="D116" s="21"/>
      <c r="E116" s="150"/>
    </row>
    <row r="117" spans="1:6" ht="18" customHeight="1">
      <c r="A117" s="152"/>
      <c r="B117" s="176" t="s">
        <v>842</v>
      </c>
      <c r="C117" s="154"/>
      <c r="D117" s="21" t="s">
        <v>843</v>
      </c>
      <c r="E117" s="151">
        <f>E275+E421</f>
        <v>0</v>
      </c>
    </row>
    <row r="118" spans="1:6" ht="18" customHeight="1">
      <c r="A118" s="170"/>
      <c r="B118" s="156" t="s">
        <v>844</v>
      </c>
      <c r="C118" s="157"/>
      <c r="D118" s="21" t="s">
        <v>845</v>
      </c>
      <c r="E118" s="150">
        <f>E119+E120</f>
        <v>79210</v>
      </c>
    </row>
    <row r="119" spans="1:6" ht="18" customHeight="1">
      <c r="A119" s="170"/>
      <c r="B119" s="156"/>
      <c r="C119" s="157" t="s">
        <v>846</v>
      </c>
      <c r="D119" s="21" t="s">
        <v>847</v>
      </c>
      <c r="E119" s="151">
        <f>E277+E423</f>
        <v>79160</v>
      </c>
    </row>
    <row r="120" spans="1:6" ht="18" customHeight="1">
      <c r="A120" s="170"/>
      <c r="B120" s="156"/>
      <c r="C120" s="157" t="s">
        <v>848</v>
      </c>
      <c r="D120" s="21" t="s">
        <v>849</v>
      </c>
      <c r="E120" s="151">
        <f>E278+E424</f>
        <v>50</v>
      </c>
    </row>
    <row r="121" spans="1:6" ht="18" customHeight="1">
      <c r="A121" s="170"/>
      <c r="B121" s="156" t="s">
        <v>850</v>
      </c>
      <c r="C121" s="157"/>
      <c r="D121" s="21" t="s">
        <v>851</v>
      </c>
      <c r="E121" s="151">
        <f>E279+E425</f>
        <v>8100</v>
      </c>
    </row>
    <row r="122" spans="1:6" ht="18" customHeight="1">
      <c r="A122" s="170"/>
      <c r="B122" s="156" t="s">
        <v>852</v>
      </c>
      <c r="C122" s="157"/>
      <c r="D122" s="21" t="s">
        <v>853</v>
      </c>
      <c r="E122" s="151">
        <f>E280+E426</f>
        <v>5692</v>
      </c>
    </row>
    <row r="123" spans="1:6" ht="29.25" customHeight="1">
      <c r="A123" s="323" t="s">
        <v>854</v>
      </c>
      <c r="B123" s="324"/>
      <c r="C123" s="324"/>
      <c r="D123" s="70" t="s">
        <v>855</v>
      </c>
      <c r="E123" s="151">
        <f>E124+E133+E138+E145+E157</f>
        <v>841956</v>
      </c>
    </row>
    <row r="124" spans="1:6" ht="27.75" customHeight="1">
      <c r="A124" s="323" t="s">
        <v>856</v>
      </c>
      <c r="B124" s="324"/>
      <c r="C124" s="324"/>
      <c r="D124" s="70" t="s">
        <v>857</v>
      </c>
      <c r="E124" s="150">
        <f>E126+E131</f>
        <v>14965</v>
      </c>
      <c r="F124" s="398"/>
    </row>
    <row r="125" spans="1:6" ht="15.75" customHeight="1">
      <c r="A125" s="152" t="s">
        <v>664</v>
      </c>
      <c r="B125" s="153"/>
      <c r="C125" s="154"/>
      <c r="D125" s="21"/>
      <c r="E125" s="150"/>
    </row>
    <row r="126" spans="1:6" ht="32.5" customHeight="1">
      <c r="A126" s="170"/>
      <c r="B126" s="310" t="s">
        <v>858</v>
      </c>
      <c r="C126" s="310"/>
      <c r="D126" s="21" t="s">
        <v>859</v>
      </c>
      <c r="E126" s="150">
        <f>E127+E128+E129+E130</f>
        <v>14965</v>
      </c>
    </row>
    <row r="127" spans="1:6" ht="18" customHeight="1">
      <c r="A127" s="170"/>
      <c r="B127" s="156"/>
      <c r="C127" s="157" t="s">
        <v>860</v>
      </c>
      <c r="D127" s="21" t="s">
        <v>861</v>
      </c>
      <c r="E127" s="150"/>
    </row>
    <row r="128" spans="1:6" ht="18" customHeight="1">
      <c r="A128" s="170"/>
      <c r="B128" s="156"/>
      <c r="C128" s="157" t="s">
        <v>862</v>
      </c>
      <c r="D128" s="21" t="s">
        <v>863</v>
      </c>
      <c r="E128" s="150"/>
    </row>
    <row r="129" spans="1:5" ht="18" customHeight="1">
      <c r="A129" s="170"/>
      <c r="B129" s="156"/>
      <c r="C129" s="157" t="s">
        <v>864</v>
      </c>
      <c r="D129" s="21" t="s">
        <v>865</v>
      </c>
      <c r="E129" s="151">
        <f>E287+E433</f>
        <v>14965</v>
      </c>
    </row>
    <row r="130" spans="1:5" ht="18" customHeight="1">
      <c r="A130" s="170"/>
      <c r="B130" s="156"/>
      <c r="C130" s="167" t="s">
        <v>866</v>
      </c>
      <c r="D130" s="21" t="s">
        <v>867</v>
      </c>
      <c r="E130" s="150"/>
    </row>
    <row r="131" spans="1:5" ht="18" customHeight="1">
      <c r="A131" s="170"/>
      <c r="B131" s="156" t="s">
        <v>868</v>
      </c>
      <c r="C131" s="167"/>
      <c r="D131" s="21" t="s">
        <v>869</v>
      </c>
      <c r="E131" s="150">
        <f>E132</f>
        <v>0</v>
      </c>
    </row>
    <row r="132" spans="1:5" ht="18" customHeight="1">
      <c r="A132" s="170"/>
      <c r="B132" s="156"/>
      <c r="C132" s="167" t="s">
        <v>870</v>
      </c>
      <c r="D132" s="21" t="s">
        <v>871</v>
      </c>
      <c r="E132" s="150"/>
    </row>
    <row r="133" spans="1:5" ht="18" customHeight="1">
      <c r="A133" s="160" t="s">
        <v>872</v>
      </c>
      <c r="B133" s="156"/>
      <c r="C133" s="165"/>
      <c r="D133" s="70" t="s">
        <v>873</v>
      </c>
      <c r="E133" s="151">
        <f>E135+E136+E137</f>
        <v>371678</v>
      </c>
    </row>
    <row r="134" spans="1:5" ht="18" customHeight="1">
      <c r="A134" s="152" t="s">
        <v>664</v>
      </c>
      <c r="B134" s="153"/>
      <c r="C134" s="154"/>
      <c r="D134" s="21"/>
      <c r="E134" s="150"/>
    </row>
    <row r="135" spans="1:5" ht="18" customHeight="1">
      <c r="A135" s="160"/>
      <c r="B135" s="156" t="s">
        <v>874</v>
      </c>
      <c r="C135" s="167"/>
      <c r="D135" s="21" t="s">
        <v>875</v>
      </c>
      <c r="E135" s="151">
        <f>E291+E439</f>
        <v>371678</v>
      </c>
    </row>
    <row r="136" spans="1:5" ht="18" customHeight="1">
      <c r="A136" s="160"/>
      <c r="B136" s="156" t="s">
        <v>876</v>
      </c>
      <c r="C136" s="167"/>
      <c r="D136" s="21" t="s">
        <v>877</v>
      </c>
      <c r="E136" s="150"/>
    </row>
    <row r="137" spans="1:5" ht="18" customHeight="1">
      <c r="A137" s="160"/>
      <c r="B137" s="161" t="s">
        <v>878</v>
      </c>
      <c r="C137" s="167"/>
      <c r="D137" s="21" t="s">
        <v>879</v>
      </c>
      <c r="E137" s="150"/>
    </row>
    <row r="138" spans="1:5" ht="26.25" customHeight="1">
      <c r="A138" s="307" t="s">
        <v>880</v>
      </c>
      <c r="B138" s="308"/>
      <c r="C138" s="308"/>
      <c r="D138" s="70" t="s">
        <v>881</v>
      </c>
      <c r="E138" s="150">
        <f>E140+E144</f>
        <v>0</v>
      </c>
    </row>
    <row r="139" spans="1:5" ht="18" customHeight="1">
      <c r="A139" s="152" t="s">
        <v>664</v>
      </c>
      <c r="B139" s="153"/>
      <c r="C139" s="154"/>
      <c r="D139" s="21"/>
      <c r="E139" s="150"/>
    </row>
    <row r="140" spans="1:5" ht="18" customHeight="1">
      <c r="A140" s="170"/>
      <c r="B140" s="161" t="s">
        <v>882</v>
      </c>
      <c r="C140" s="165"/>
      <c r="D140" s="21" t="s">
        <v>883</v>
      </c>
      <c r="E140" s="150">
        <f>E141+E142+E143</f>
        <v>0</v>
      </c>
    </row>
    <row r="141" spans="1:5" ht="18" customHeight="1">
      <c r="A141" s="170"/>
      <c r="B141" s="161"/>
      <c r="C141" s="157" t="s">
        <v>884</v>
      </c>
      <c r="D141" s="21" t="s">
        <v>885</v>
      </c>
      <c r="E141" s="150"/>
    </row>
    <row r="142" spans="1:5" ht="18" customHeight="1">
      <c r="A142" s="170"/>
      <c r="B142" s="161"/>
      <c r="C142" s="157" t="s">
        <v>886</v>
      </c>
      <c r="D142" s="21" t="s">
        <v>887</v>
      </c>
      <c r="E142" s="150"/>
    </row>
    <row r="143" spans="1:5" ht="18" customHeight="1">
      <c r="A143" s="170"/>
      <c r="B143" s="161"/>
      <c r="C143" s="167" t="s">
        <v>888</v>
      </c>
      <c r="D143" s="171" t="s">
        <v>889</v>
      </c>
      <c r="E143" s="150"/>
    </row>
    <row r="144" spans="1:5" ht="26.15" customHeight="1">
      <c r="A144" s="170"/>
      <c r="B144" s="291" t="s">
        <v>890</v>
      </c>
      <c r="C144" s="316"/>
      <c r="D144" s="171" t="s">
        <v>891</v>
      </c>
      <c r="E144" s="150"/>
    </row>
    <row r="145" spans="1:5" ht="18" customHeight="1">
      <c r="A145" s="160" t="s">
        <v>892</v>
      </c>
      <c r="B145" s="161"/>
      <c r="C145" s="165"/>
      <c r="D145" s="70" t="s">
        <v>893</v>
      </c>
      <c r="E145" s="150">
        <f>E147+E151+E153+E156</f>
        <v>455313</v>
      </c>
    </row>
    <row r="146" spans="1:5" ht="18" customHeight="1">
      <c r="A146" s="152" t="s">
        <v>664</v>
      </c>
      <c r="B146" s="153"/>
      <c r="C146" s="154"/>
      <c r="D146" s="21"/>
      <c r="E146" s="150"/>
    </row>
    <row r="147" spans="1:5" ht="18" customHeight="1">
      <c r="A147" s="170"/>
      <c r="B147" s="156" t="s">
        <v>894</v>
      </c>
      <c r="C147" s="165"/>
      <c r="D147" s="21" t="s">
        <v>895</v>
      </c>
      <c r="E147" s="150">
        <f>E148+E149+E150</f>
        <v>455313</v>
      </c>
    </row>
    <row r="148" spans="1:5" ht="18" customHeight="1">
      <c r="A148" s="170"/>
      <c r="B148" s="156"/>
      <c r="C148" s="167" t="s">
        <v>896</v>
      </c>
      <c r="D148" s="171" t="s">
        <v>897</v>
      </c>
      <c r="E148" s="150"/>
    </row>
    <row r="149" spans="1:5" ht="18" customHeight="1">
      <c r="A149" s="170"/>
      <c r="B149" s="156"/>
      <c r="C149" s="167" t="s">
        <v>898</v>
      </c>
      <c r="D149" s="171" t="s">
        <v>899</v>
      </c>
      <c r="E149" s="151">
        <f>E305+E453</f>
        <v>184437</v>
      </c>
    </row>
    <row r="150" spans="1:5" ht="18" customHeight="1">
      <c r="A150" s="170"/>
      <c r="B150" s="156"/>
      <c r="C150" s="157" t="s">
        <v>900</v>
      </c>
      <c r="D150" s="171" t="s">
        <v>901</v>
      </c>
      <c r="E150" s="151">
        <f>E306+E454</f>
        <v>270876</v>
      </c>
    </row>
    <row r="151" spans="1:5" ht="18" customHeight="1">
      <c r="A151" s="177"/>
      <c r="B151" s="156" t="s">
        <v>902</v>
      </c>
      <c r="C151" s="157"/>
      <c r="D151" s="21" t="s">
        <v>903</v>
      </c>
      <c r="E151" s="150">
        <f>E152</f>
        <v>0</v>
      </c>
    </row>
    <row r="152" spans="1:5" ht="18" customHeight="1">
      <c r="A152" s="177"/>
      <c r="B152" s="156"/>
      <c r="C152" s="157" t="s">
        <v>904</v>
      </c>
      <c r="D152" s="21" t="s">
        <v>905</v>
      </c>
      <c r="E152" s="150"/>
    </row>
    <row r="153" spans="1:5" ht="18" customHeight="1">
      <c r="A153" s="170"/>
      <c r="B153" s="156" t="s">
        <v>906</v>
      </c>
      <c r="C153" s="157"/>
      <c r="D153" s="21" t="s">
        <v>907</v>
      </c>
      <c r="E153" s="150">
        <f>E154+E155</f>
        <v>0</v>
      </c>
    </row>
    <row r="154" spans="1:5" ht="18" customHeight="1">
      <c r="A154" s="170"/>
      <c r="B154" s="156"/>
      <c r="C154" s="157" t="s">
        <v>908</v>
      </c>
      <c r="D154" s="21" t="s">
        <v>909</v>
      </c>
      <c r="E154" s="150"/>
    </row>
    <row r="155" spans="1:5" ht="18" customHeight="1">
      <c r="A155" s="170"/>
      <c r="B155" s="156"/>
      <c r="C155" s="157" t="s">
        <v>910</v>
      </c>
      <c r="D155" s="21" t="s">
        <v>911</v>
      </c>
      <c r="E155" s="150"/>
    </row>
    <row r="156" spans="1:5" ht="18" customHeight="1">
      <c r="A156" s="178"/>
      <c r="B156" s="156" t="s">
        <v>912</v>
      </c>
      <c r="C156" s="154"/>
      <c r="D156" s="21" t="s">
        <v>913</v>
      </c>
      <c r="E156" s="150"/>
    </row>
    <row r="157" spans="1:5" ht="24.65" customHeight="1">
      <c r="A157" s="383" t="s">
        <v>914</v>
      </c>
      <c r="B157" s="291"/>
      <c r="C157" s="316"/>
      <c r="D157" s="70" t="s">
        <v>915</v>
      </c>
      <c r="E157" s="150">
        <f>E159+E160+E161+E162+E163</f>
        <v>0</v>
      </c>
    </row>
    <row r="158" spans="1:5" ht="18" customHeight="1">
      <c r="A158" s="152" t="s">
        <v>664</v>
      </c>
      <c r="B158" s="153"/>
      <c r="C158" s="154"/>
      <c r="D158" s="21"/>
      <c r="E158" s="150"/>
    </row>
    <row r="159" spans="1:5" ht="18" customHeight="1">
      <c r="A159" s="160"/>
      <c r="B159" s="372" t="s">
        <v>916</v>
      </c>
      <c r="C159" s="372"/>
      <c r="D159" s="21" t="s">
        <v>917</v>
      </c>
      <c r="E159" s="151">
        <f>E315+E461</f>
        <v>0</v>
      </c>
    </row>
    <row r="160" spans="1:5" ht="18" customHeight="1">
      <c r="A160" s="179"/>
      <c r="B160" s="156" t="s">
        <v>918</v>
      </c>
      <c r="C160" s="167"/>
      <c r="D160" s="21" t="s">
        <v>919</v>
      </c>
      <c r="E160" s="151">
        <f>E316+E462</f>
        <v>0</v>
      </c>
    </row>
    <row r="161" spans="1:5" ht="18" customHeight="1">
      <c r="A161" s="160"/>
      <c r="B161" s="156" t="s">
        <v>920</v>
      </c>
      <c r="C161" s="167"/>
      <c r="D161" s="21" t="s">
        <v>921</v>
      </c>
      <c r="E161" s="151">
        <f>E317+E463</f>
        <v>0</v>
      </c>
    </row>
    <row r="162" spans="1:5" ht="18" customHeight="1">
      <c r="A162" s="160"/>
      <c r="B162" s="156" t="s">
        <v>922</v>
      </c>
      <c r="C162" s="167"/>
      <c r="D162" s="21" t="s">
        <v>923</v>
      </c>
      <c r="E162" s="151">
        <f>E318+E464</f>
        <v>0</v>
      </c>
    </row>
    <row r="163" spans="1:5" ht="18" customHeight="1">
      <c r="A163" s="160"/>
      <c r="B163" s="161" t="s">
        <v>924</v>
      </c>
      <c r="C163" s="167"/>
      <c r="D163" s="21" t="s">
        <v>925</v>
      </c>
      <c r="E163" s="151">
        <f>E319+E465</f>
        <v>0</v>
      </c>
    </row>
    <row r="164" spans="1:5" ht="18" customHeight="1">
      <c r="A164" s="180" t="s">
        <v>926</v>
      </c>
      <c r="B164" s="181"/>
      <c r="C164" s="182"/>
      <c r="D164" s="70" t="s">
        <v>927</v>
      </c>
      <c r="E164" s="151">
        <f>E166-E169</f>
        <v>-66828</v>
      </c>
    </row>
    <row r="165" spans="1:5" ht="18" customHeight="1">
      <c r="A165" s="152" t="s">
        <v>928</v>
      </c>
      <c r="B165" s="153"/>
      <c r="C165" s="154"/>
      <c r="D165" s="21" t="s">
        <v>929</v>
      </c>
      <c r="E165" s="150"/>
    </row>
    <row r="166" spans="1:5" ht="18" customHeight="1">
      <c r="A166" s="152" t="s">
        <v>930</v>
      </c>
      <c r="B166" s="153"/>
      <c r="C166" s="154"/>
      <c r="D166" s="21" t="s">
        <v>931</v>
      </c>
      <c r="E166" s="150">
        <f>E167+E168</f>
        <v>0</v>
      </c>
    </row>
    <row r="167" spans="1:5" ht="18" customHeight="1">
      <c r="A167" s="183"/>
      <c r="B167" s="373" t="s">
        <v>932</v>
      </c>
      <c r="C167" s="373"/>
      <c r="D167" s="97" t="s">
        <v>933</v>
      </c>
      <c r="E167" s="151">
        <f>E323</f>
        <v>0</v>
      </c>
    </row>
    <row r="168" spans="1:5" ht="18" customHeight="1">
      <c r="A168" s="183"/>
      <c r="B168" s="373" t="s">
        <v>934</v>
      </c>
      <c r="C168" s="373"/>
      <c r="D168" s="97" t="s">
        <v>935</v>
      </c>
      <c r="E168" s="151"/>
    </row>
    <row r="169" spans="1:5" ht="18" customHeight="1">
      <c r="A169" s="184" t="s">
        <v>936</v>
      </c>
      <c r="B169" s="185"/>
      <c r="C169" s="186"/>
      <c r="D169" s="97" t="s">
        <v>937</v>
      </c>
      <c r="E169" s="151">
        <f>E170+E171</f>
        <v>66828</v>
      </c>
    </row>
    <row r="170" spans="1:5" ht="18" customHeight="1">
      <c r="A170" s="170"/>
      <c r="B170" s="316" t="s">
        <v>938</v>
      </c>
      <c r="C170" s="316"/>
      <c r="D170" s="21" t="s">
        <v>939</v>
      </c>
      <c r="E170" s="151"/>
    </row>
    <row r="171" spans="1:5" ht="18" customHeight="1">
      <c r="A171" s="184"/>
      <c r="B171" s="382" t="s">
        <v>940</v>
      </c>
      <c r="C171" s="382"/>
      <c r="D171" s="97" t="s">
        <v>941</v>
      </c>
      <c r="E171" s="188">
        <f>E471</f>
        <v>66828</v>
      </c>
    </row>
    <row r="172" spans="1:5" ht="57" customHeight="1">
      <c r="A172" s="380" t="s">
        <v>942</v>
      </c>
      <c r="B172" s="381"/>
      <c r="C172" s="381"/>
      <c r="D172" s="189" t="s">
        <v>943</v>
      </c>
      <c r="E172" s="190">
        <f>E173+E191+E201+E262+E273+E281</f>
        <v>1042032</v>
      </c>
    </row>
    <row r="173" spans="1:5" ht="27.75" customHeight="1">
      <c r="A173" s="323" t="s">
        <v>660</v>
      </c>
      <c r="B173" s="324"/>
      <c r="C173" s="324"/>
      <c r="D173" s="70" t="s">
        <v>661</v>
      </c>
      <c r="E173" s="150">
        <f>E174+E178+E185+E186</f>
        <v>115943</v>
      </c>
    </row>
    <row r="174" spans="1:5" ht="18" customHeight="1">
      <c r="A174" s="81" t="s">
        <v>662</v>
      </c>
      <c r="B174" s="148"/>
      <c r="C174" s="149"/>
      <c r="D174" s="70" t="s">
        <v>663</v>
      </c>
      <c r="E174" s="150">
        <f>E176</f>
        <v>110943</v>
      </c>
    </row>
    <row r="175" spans="1:5" ht="18" customHeight="1">
      <c r="A175" s="152" t="s">
        <v>664</v>
      </c>
      <c r="B175" s="153"/>
      <c r="C175" s="154"/>
      <c r="D175" s="21"/>
      <c r="E175" s="150"/>
    </row>
    <row r="176" spans="1:5" ht="18" customHeight="1">
      <c r="A176" s="155"/>
      <c r="B176" s="156" t="s">
        <v>665</v>
      </c>
      <c r="C176" s="149"/>
      <c r="D176" s="21" t="s">
        <v>666</v>
      </c>
      <c r="E176" s="150">
        <f>E177</f>
        <v>110943</v>
      </c>
    </row>
    <row r="177" spans="1:5" ht="18" customHeight="1">
      <c r="A177" s="155"/>
      <c r="B177" s="156"/>
      <c r="C177" s="157" t="s">
        <v>667</v>
      </c>
      <c r="D177" s="21" t="s">
        <v>668</v>
      </c>
      <c r="E177" s="150">
        <f>2023+150+20+15+7+1+4+20+20+30+7+10+12+9962-1+2500+16587+110+30+50+5000+30+237+70+80+53903+1889+658+200+1276+607+86+582+246+6+1291+966+9647+2387+91+6+200-72</f>
        <v>110943</v>
      </c>
    </row>
    <row r="178" spans="1:5" ht="24.75" customHeight="1">
      <c r="A178" s="307" t="s">
        <v>669</v>
      </c>
      <c r="B178" s="308"/>
      <c r="C178" s="308"/>
      <c r="D178" s="70" t="s">
        <v>670</v>
      </c>
      <c r="E178" s="151">
        <f>E180+E181+E182+E183+E184</f>
        <v>0</v>
      </c>
    </row>
    <row r="179" spans="1:5" ht="18" customHeight="1">
      <c r="A179" s="152" t="s">
        <v>664</v>
      </c>
      <c r="B179" s="153"/>
      <c r="C179" s="154"/>
      <c r="D179" s="21"/>
      <c r="E179" s="150"/>
    </row>
    <row r="180" spans="1:5" ht="18" customHeight="1">
      <c r="A180" s="158"/>
      <c r="B180" s="159" t="s">
        <v>671</v>
      </c>
      <c r="C180" s="149"/>
      <c r="D180" s="21" t="s">
        <v>672</v>
      </c>
      <c r="E180" s="150"/>
    </row>
    <row r="181" spans="1:5" ht="26.25" customHeight="1">
      <c r="A181" s="160"/>
      <c r="B181" s="316" t="s">
        <v>673</v>
      </c>
      <c r="C181" s="316"/>
      <c r="D181" s="21" t="s">
        <v>674</v>
      </c>
      <c r="E181" s="150"/>
    </row>
    <row r="182" spans="1:5" ht="30" customHeight="1">
      <c r="A182" s="160"/>
      <c r="B182" s="316" t="s">
        <v>675</v>
      </c>
      <c r="C182" s="316"/>
      <c r="D182" s="21" t="s">
        <v>676</v>
      </c>
      <c r="E182" s="150"/>
    </row>
    <row r="183" spans="1:5" ht="18" customHeight="1">
      <c r="A183" s="160"/>
      <c r="B183" s="161" t="s">
        <v>677</v>
      </c>
      <c r="C183" s="149"/>
      <c r="D183" s="21" t="s">
        <v>678</v>
      </c>
      <c r="E183" s="150"/>
    </row>
    <row r="184" spans="1:5" ht="18" customHeight="1">
      <c r="A184" s="155"/>
      <c r="B184" s="156" t="s">
        <v>679</v>
      </c>
      <c r="C184" s="162"/>
      <c r="D184" s="21" t="s">
        <v>680</v>
      </c>
      <c r="E184" s="150"/>
    </row>
    <row r="185" spans="1:5" ht="18" customHeight="1">
      <c r="A185" s="158" t="s">
        <v>681</v>
      </c>
      <c r="B185" s="159"/>
      <c r="C185" s="149"/>
      <c r="D185" s="70" t="s">
        <v>682</v>
      </c>
      <c r="E185" s="150">
        <v>5000</v>
      </c>
    </row>
    <row r="186" spans="1:5" ht="27" customHeight="1">
      <c r="A186" s="323" t="s">
        <v>944</v>
      </c>
      <c r="B186" s="324"/>
      <c r="C186" s="324"/>
      <c r="D186" s="70" t="s">
        <v>684</v>
      </c>
      <c r="E186" s="150">
        <f>E188+E189+E190</f>
        <v>0</v>
      </c>
    </row>
    <row r="187" spans="1:5" ht="18" customHeight="1">
      <c r="A187" s="152" t="s">
        <v>664</v>
      </c>
      <c r="B187" s="153"/>
      <c r="C187" s="154"/>
      <c r="D187" s="21"/>
      <c r="E187" s="150"/>
    </row>
    <row r="188" spans="1:5" ht="18" customHeight="1">
      <c r="A188" s="163"/>
      <c r="B188" s="316" t="s">
        <v>945</v>
      </c>
      <c r="C188" s="316"/>
      <c r="D188" s="21" t="s">
        <v>686</v>
      </c>
      <c r="E188" s="150"/>
    </row>
    <row r="189" spans="1:5" ht="29.25" customHeight="1">
      <c r="A189" s="163"/>
      <c r="B189" s="316" t="s">
        <v>687</v>
      </c>
      <c r="C189" s="316"/>
      <c r="D189" s="21" t="s">
        <v>688</v>
      </c>
      <c r="E189" s="150"/>
    </row>
    <row r="190" spans="1:5" ht="31.5" customHeight="1">
      <c r="A190" s="163"/>
      <c r="B190" s="316" t="s">
        <v>689</v>
      </c>
      <c r="C190" s="316"/>
      <c r="D190" s="21" t="s">
        <v>690</v>
      </c>
      <c r="E190" s="150"/>
    </row>
    <row r="191" spans="1:5" ht="29.25" customHeight="1">
      <c r="A191" s="312" t="s">
        <v>691</v>
      </c>
      <c r="B191" s="313"/>
      <c r="C191" s="313"/>
      <c r="D191" s="70" t="s">
        <v>692</v>
      </c>
      <c r="E191" s="150">
        <f>E192+E195</f>
        <v>35933</v>
      </c>
    </row>
    <row r="192" spans="1:5" ht="18" customHeight="1">
      <c r="A192" s="160" t="s">
        <v>693</v>
      </c>
      <c r="B192" s="164"/>
      <c r="C192" s="165"/>
      <c r="D192" s="70" t="s">
        <v>694</v>
      </c>
      <c r="E192" s="150">
        <f>E194</f>
        <v>0</v>
      </c>
    </row>
    <row r="193" spans="1:5" ht="18" customHeight="1">
      <c r="A193" s="152" t="s">
        <v>664</v>
      </c>
      <c r="B193" s="153"/>
      <c r="C193" s="154"/>
      <c r="D193" s="21"/>
      <c r="E193" s="150"/>
    </row>
    <row r="194" spans="1:5" ht="18" customHeight="1">
      <c r="A194" s="155"/>
      <c r="B194" s="156" t="s">
        <v>695</v>
      </c>
      <c r="C194" s="149"/>
      <c r="D194" s="21" t="s">
        <v>696</v>
      </c>
      <c r="E194" s="150"/>
    </row>
    <row r="195" spans="1:5" ht="30.75" customHeight="1">
      <c r="A195" s="312" t="s">
        <v>697</v>
      </c>
      <c r="B195" s="313"/>
      <c r="C195" s="313"/>
      <c r="D195" s="70" t="s">
        <v>698</v>
      </c>
      <c r="E195" s="150">
        <f>E197+E199+E200</f>
        <v>35933</v>
      </c>
    </row>
    <row r="196" spans="1:5" ht="18" customHeight="1">
      <c r="A196" s="152" t="s">
        <v>664</v>
      </c>
      <c r="B196" s="153"/>
      <c r="C196" s="154"/>
      <c r="D196" s="21"/>
      <c r="E196" s="150"/>
    </row>
    <row r="197" spans="1:5" ht="18" customHeight="1">
      <c r="A197" s="155"/>
      <c r="B197" s="166" t="s">
        <v>699</v>
      </c>
      <c r="C197" s="149"/>
      <c r="D197" s="21" t="s">
        <v>700</v>
      </c>
      <c r="E197" s="150">
        <f>E198</f>
        <v>24709</v>
      </c>
    </row>
    <row r="198" spans="1:5" ht="18" customHeight="1">
      <c r="A198" s="155"/>
      <c r="B198" s="166"/>
      <c r="C198" s="157" t="s">
        <v>701</v>
      </c>
      <c r="D198" s="21" t="s">
        <v>702</v>
      </c>
      <c r="E198" s="150">
        <f>2794+20+713+31+100+8+23+1150+15630+2547+268+352+1+72+1000</f>
        <v>24709</v>
      </c>
    </row>
    <row r="199" spans="1:5" ht="18" customHeight="1">
      <c r="A199" s="155"/>
      <c r="B199" s="166" t="s">
        <v>703</v>
      </c>
      <c r="C199" s="149"/>
      <c r="D199" s="21" t="s">
        <v>704</v>
      </c>
      <c r="E199" s="150">
        <f>1+25+70+3+1+1+2+1+70+1015-91</f>
        <v>1098</v>
      </c>
    </row>
    <row r="200" spans="1:5" ht="18" customHeight="1">
      <c r="A200" s="155"/>
      <c r="B200" s="166" t="s">
        <v>705</v>
      </c>
      <c r="C200" s="149"/>
      <c r="D200" s="21" t="s">
        <v>706</v>
      </c>
      <c r="E200" s="150">
        <v>10126</v>
      </c>
    </row>
    <row r="201" spans="1:5" ht="30" customHeight="1">
      <c r="A201" s="323" t="s">
        <v>707</v>
      </c>
      <c r="B201" s="324"/>
      <c r="C201" s="324"/>
      <c r="D201" s="70" t="s">
        <v>708</v>
      </c>
      <c r="E201" s="150">
        <f>E202+E221+E229+E247</f>
        <v>362495</v>
      </c>
    </row>
    <row r="202" spans="1:5" ht="27" customHeight="1">
      <c r="A202" s="323" t="s">
        <v>709</v>
      </c>
      <c r="B202" s="324"/>
      <c r="C202" s="324"/>
      <c r="D202" s="70" t="s">
        <v>710</v>
      </c>
      <c r="E202" s="150">
        <f>E204+E207+E211+E212+E214+E217+E219+E220</f>
        <v>108308</v>
      </c>
    </row>
    <row r="203" spans="1:5" ht="18" customHeight="1">
      <c r="A203" s="152" t="s">
        <v>664</v>
      </c>
      <c r="B203" s="153"/>
      <c r="C203" s="154"/>
      <c r="D203" s="21"/>
      <c r="E203" s="150"/>
    </row>
    <row r="204" spans="1:5" ht="18" customHeight="1">
      <c r="A204" s="155"/>
      <c r="B204" s="156" t="s">
        <v>711</v>
      </c>
      <c r="C204" s="89"/>
      <c r="D204" s="21" t="s">
        <v>712</v>
      </c>
      <c r="E204" s="150">
        <f>E205+E206</f>
        <v>26628</v>
      </c>
    </row>
    <row r="205" spans="1:5" ht="18" customHeight="1">
      <c r="A205" s="155"/>
      <c r="B205" s="156"/>
      <c r="C205" s="157" t="s">
        <v>713</v>
      </c>
      <c r="D205" s="21" t="s">
        <v>714</v>
      </c>
      <c r="E205" s="150">
        <f>7365+11815+18-4</f>
        <v>19194</v>
      </c>
    </row>
    <row r="206" spans="1:5" ht="18" customHeight="1">
      <c r="A206" s="155"/>
      <c r="B206" s="156"/>
      <c r="C206" s="157" t="s">
        <v>715</v>
      </c>
      <c r="D206" s="21" t="s">
        <v>716</v>
      </c>
      <c r="E206" s="150">
        <f>2794+4640</f>
        <v>7434</v>
      </c>
    </row>
    <row r="207" spans="1:5" ht="18" customHeight="1">
      <c r="A207" s="155"/>
      <c r="B207" s="156" t="s">
        <v>717</v>
      </c>
      <c r="C207" s="165"/>
      <c r="D207" s="21" t="s">
        <v>718</v>
      </c>
      <c r="E207" s="150">
        <f>E208+E209+E210</f>
        <v>76320</v>
      </c>
    </row>
    <row r="208" spans="1:5" ht="18" customHeight="1">
      <c r="A208" s="155"/>
      <c r="B208" s="156"/>
      <c r="C208" s="157" t="s">
        <v>719</v>
      </c>
      <c r="D208" s="21" t="s">
        <v>720</v>
      </c>
      <c r="E208" s="150">
        <f>24545+2309</f>
        <v>26854</v>
      </c>
    </row>
    <row r="209" spans="1:5" ht="18" customHeight="1">
      <c r="A209" s="155"/>
      <c r="B209" s="156"/>
      <c r="C209" s="157" t="s">
        <v>721</v>
      </c>
      <c r="D209" s="21" t="s">
        <v>722</v>
      </c>
      <c r="E209" s="150">
        <f>34174+3343+172+83+1332+3161-18+2237+4621</f>
        <v>49105</v>
      </c>
    </row>
    <row r="210" spans="1:5" ht="18" customHeight="1">
      <c r="A210" s="155"/>
      <c r="B210" s="156"/>
      <c r="C210" s="167" t="s">
        <v>723</v>
      </c>
      <c r="D210" s="21" t="s">
        <v>724</v>
      </c>
      <c r="E210" s="150">
        <f>53+308</f>
        <v>361</v>
      </c>
    </row>
    <row r="211" spans="1:5" ht="18" customHeight="1">
      <c r="A211" s="155"/>
      <c r="B211" s="156" t="s">
        <v>725</v>
      </c>
      <c r="C211" s="157"/>
      <c r="D211" s="21" t="s">
        <v>726</v>
      </c>
      <c r="E211" s="150"/>
    </row>
    <row r="212" spans="1:5" ht="18" customHeight="1">
      <c r="A212" s="155"/>
      <c r="B212" s="156" t="s">
        <v>727</v>
      </c>
      <c r="C212" s="89"/>
      <c r="D212" s="21" t="s">
        <v>728</v>
      </c>
      <c r="E212" s="150">
        <f>E213</f>
        <v>0</v>
      </c>
    </row>
    <row r="213" spans="1:5" ht="18" customHeight="1">
      <c r="A213" s="155"/>
      <c r="B213" s="156"/>
      <c r="C213" s="157" t="s">
        <v>729</v>
      </c>
      <c r="D213" s="21" t="s">
        <v>730</v>
      </c>
      <c r="E213" s="150"/>
    </row>
    <row r="214" spans="1:5" ht="18" customHeight="1">
      <c r="A214" s="155"/>
      <c r="B214" s="156" t="s">
        <v>731</v>
      </c>
      <c r="C214" s="157"/>
      <c r="D214" s="21" t="s">
        <v>732</v>
      </c>
      <c r="E214" s="150">
        <f>E215+E216</f>
        <v>0</v>
      </c>
    </row>
    <row r="215" spans="1:5" ht="18" customHeight="1">
      <c r="A215" s="155"/>
      <c r="B215" s="156"/>
      <c r="C215" s="157" t="s">
        <v>733</v>
      </c>
      <c r="D215" s="21" t="s">
        <v>734</v>
      </c>
      <c r="E215" s="150"/>
    </row>
    <row r="216" spans="1:5" ht="18" customHeight="1">
      <c r="A216" s="155"/>
      <c r="B216" s="156"/>
      <c r="C216" s="157" t="s">
        <v>735</v>
      </c>
      <c r="D216" s="21" t="s">
        <v>736</v>
      </c>
      <c r="E216" s="150"/>
    </row>
    <row r="217" spans="1:5" ht="18" customHeight="1">
      <c r="A217" s="155"/>
      <c r="B217" s="168" t="s">
        <v>737</v>
      </c>
      <c r="C217" s="157"/>
      <c r="D217" s="62" t="s">
        <v>738</v>
      </c>
      <c r="E217" s="150">
        <f>E218</f>
        <v>0</v>
      </c>
    </row>
    <row r="218" spans="1:5" ht="18" customHeight="1">
      <c r="A218" s="155"/>
      <c r="B218" s="156"/>
      <c r="C218" s="169" t="s">
        <v>739</v>
      </c>
      <c r="D218" s="62" t="s">
        <v>740</v>
      </c>
      <c r="E218" s="150"/>
    </row>
    <row r="219" spans="1:5" ht="18" customHeight="1">
      <c r="A219" s="152"/>
      <c r="B219" s="374" t="s">
        <v>741</v>
      </c>
      <c r="C219" s="292"/>
      <c r="D219" s="21" t="s">
        <v>742</v>
      </c>
      <c r="E219" s="150">
        <v>1359</v>
      </c>
    </row>
    <row r="220" spans="1:5" ht="18" customHeight="1">
      <c r="A220" s="155"/>
      <c r="B220" s="161" t="s">
        <v>743</v>
      </c>
      <c r="C220" s="167"/>
      <c r="D220" s="21" t="s">
        <v>744</v>
      </c>
      <c r="E220" s="150">
        <f>310+300+20+21+3229+121</f>
        <v>4001</v>
      </c>
    </row>
    <row r="221" spans="1:5" ht="18" customHeight="1">
      <c r="A221" s="160" t="s">
        <v>745</v>
      </c>
      <c r="B221" s="161"/>
      <c r="C221" s="82"/>
      <c r="D221" s="70" t="s">
        <v>746</v>
      </c>
      <c r="E221" s="150">
        <f>E223+E226+E227</f>
        <v>18806</v>
      </c>
    </row>
    <row r="222" spans="1:5" ht="18" customHeight="1">
      <c r="A222" s="152" t="s">
        <v>664</v>
      </c>
      <c r="B222" s="153"/>
      <c r="C222" s="154"/>
      <c r="D222" s="21"/>
      <c r="E222" s="150"/>
    </row>
    <row r="223" spans="1:5" ht="29.25" customHeight="1">
      <c r="A223" s="170"/>
      <c r="B223" s="316" t="s">
        <v>747</v>
      </c>
      <c r="C223" s="316"/>
      <c r="D223" s="21" t="s">
        <v>748</v>
      </c>
      <c r="E223" s="150">
        <f>E224+E225</f>
        <v>3359</v>
      </c>
    </row>
    <row r="224" spans="1:5" ht="18" customHeight="1">
      <c r="A224" s="170"/>
      <c r="B224" s="161"/>
      <c r="C224" s="167" t="s">
        <v>749</v>
      </c>
      <c r="D224" s="21" t="s">
        <v>750</v>
      </c>
      <c r="E224" s="150">
        <f>3359</f>
        <v>3359</v>
      </c>
    </row>
    <row r="225" spans="1:5" ht="18" customHeight="1">
      <c r="A225" s="170"/>
      <c r="B225" s="161"/>
      <c r="C225" s="167" t="s">
        <v>751</v>
      </c>
      <c r="D225" s="21" t="s">
        <v>752</v>
      </c>
      <c r="E225" s="150"/>
    </row>
    <row r="226" spans="1:5" ht="18" customHeight="1">
      <c r="A226" s="170"/>
      <c r="B226" s="161" t="s">
        <v>753</v>
      </c>
      <c r="C226" s="167"/>
      <c r="D226" s="21" t="s">
        <v>754</v>
      </c>
      <c r="E226" s="150">
        <f>590+14690+137</f>
        <v>15417</v>
      </c>
    </row>
    <row r="227" spans="1:5" ht="18" customHeight="1">
      <c r="A227" s="155"/>
      <c r="B227" s="156" t="s">
        <v>755</v>
      </c>
      <c r="C227" s="157"/>
      <c r="D227" s="21" t="s">
        <v>756</v>
      </c>
      <c r="E227" s="150">
        <f>E228</f>
        <v>30</v>
      </c>
    </row>
    <row r="228" spans="1:5" ht="18" customHeight="1">
      <c r="A228" s="155"/>
      <c r="B228" s="156"/>
      <c r="C228" s="167" t="s">
        <v>757</v>
      </c>
      <c r="D228" s="21" t="s">
        <v>758</v>
      </c>
      <c r="E228" s="150">
        <v>30</v>
      </c>
    </row>
    <row r="229" spans="1:5" ht="30.75" customHeight="1">
      <c r="A229" s="323" t="s">
        <v>759</v>
      </c>
      <c r="B229" s="324"/>
      <c r="C229" s="324"/>
      <c r="D229" s="70" t="s">
        <v>760</v>
      </c>
      <c r="E229" s="150">
        <f>E231+E241+E245+E246</f>
        <v>98731</v>
      </c>
    </row>
    <row r="230" spans="1:5" ht="18" customHeight="1">
      <c r="A230" s="152" t="s">
        <v>664</v>
      </c>
      <c r="B230" s="153"/>
      <c r="C230" s="154"/>
      <c r="D230" s="21"/>
      <c r="E230" s="150"/>
    </row>
    <row r="231" spans="1:5" ht="27.75" customHeight="1">
      <c r="A231" s="170"/>
      <c r="B231" s="310" t="s">
        <v>946</v>
      </c>
      <c r="C231" s="310"/>
      <c r="D231" s="21" t="s">
        <v>762</v>
      </c>
      <c r="E231" s="150">
        <f>E232+E233+E234+E235+E236+E237+E238+E239+E240</f>
        <v>1700</v>
      </c>
    </row>
    <row r="232" spans="1:5" ht="18" customHeight="1">
      <c r="A232" s="170"/>
      <c r="B232" s="156"/>
      <c r="C232" s="167" t="s">
        <v>763</v>
      </c>
      <c r="D232" s="171" t="s">
        <v>764</v>
      </c>
      <c r="E232" s="150"/>
    </row>
    <row r="233" spans="1:5" ht="18" customHeight="1">
      <c r="A233" s="170"/>
      <c r="B233" s="156"/>
      <c r="C233" s="82" t="s">
        <v>765</v>
      </c>
      <c r="D233" s="171" t="s">
        <v>766</v>
      </c>
      <c r="E233" s="150">
        <v>1700</v>
      </c>
    </row>
    <row r="234" spans="1:5" ht="18" customHeight="1">
      <c r="A234" s="170"/>
      <c r="B234" s="156"/>
      <c r="C234" s="167" t="s">
        <v>767</v>
      </c>
      <c r="D234" s="171" t="s">
        <v>768</v>
      </c>
      <c r="E234" s="150"/>
    </row>
    <row r="235" spans="1:5" ht="18" customHeight="1">
      <c r="A235" s="170"/>
      <c r="B235" s="156"/>
      <c r="C235" s="82" t="s">
        <v>769</v>
      </c>
      <c r="D235" s="171" t="s">
        <v>770</v>
      </c>
      <c r="E235" s="150"/>
    </row>
    <row r="236" spans="1:5" ht="18" customHeight="1">
      <c r="A236" s="170"/>
      <c r="B236" s="156"/>
      <c r="C236" s="82" t="s">
        <v>771</v>
      </c>
      <c r="D236" s="171" t="s">
        <v>772</v>
      </c>
      <c r="E236" s="150"/>
    </row>
    <row r="237" spans="1:5" ht="18" customHeight="1">
      <c r="A237" s="170"/>
      <c r="B237" s="156"/>
      <c r="C237" s="82" t="s">
        <v>773</v>
      </c>
      <c r="D237" s="171" t="s">
        <v>774</v>
      </c>
      <c r="E237" s="150"/>
    </row>
    <row r="238" spans="1:5" ht="18" customHeight="1">
      <c r="A238" s="170"/>
      <c r="B238" s="156"/>
      <c r="C238" s="82" t="s">
        <v>775</v>
      </c>
      <c r="D238" s="171" t="s">
        <v>776</v>
      </c>
      <c r="E238" s="150"/>
    </row>
    <row r="239" spans="1:5" ht="18" customHeight="1">
      <c r="A239" s="170"/>
      <c r="B239" s="156"/>
      <c r="C239" s="82" t="s">
        <v>777</v>
      </c>
      <c r="D239" s="171" t="s">
        <v>778</v>
      </c>
      <c r="E239" s="150"/>
    </row>
    <row r="240" spans="1:5" ht="18" customHeight="1">
      <c r="A240" s="170"/>
      <c r="B240" s="156"/>
      <c r="C240" s="167" t="s">
        <v>779</v>
      </c>
      <c r="D240" s="171" t="s">
        <v>780</v>
      </c>
      <c r="E240" s="150"/>
    </row>
    <row r="241" spans="1:5" ht="18" customHeight="1">
      <c r="A241" s="170"/>
      <c r="B241" s="156" t="s">
        <v>781</v>
      </c>
      <c r="C241" s="167"/>
      <c r="D241" s="21" t="s">
        <v>782</v>
      </c>
      <c r="E241" s="150">
        <f>E242+E243+E244</f>
        <v>85648</v>
      </c>
    </row>
    <row r="242" spans="1:5" ht="18" customHeight="1">
      <c r="A242" s="170"/>
      <c r="B242" s="156"/>
      <c r="C242" s="167" t="s">
        <v>783</v>
      </c>
      <c r="D242" s="171" t="s">
        <v>784</v>
      </c>
      <c r="E242" s="150">
        <f>243+1000+180+26860+2000</f>
        <v>30283</v>
      </c>
    </row>
    <row r="243" spans="1:5" ht="18" customHeight="1">
      <c r="A243" s="170"/>
      <c r="B243" s="156"/>
      <c r="C243" s="167" t="s">
        <v>785</v>
      </c>
      <c r="D243" s="171" t="s">
        <v>786</v>
      </c>
      <c r="E243" s="150">
        <f>153+500</f>
        <v>653</v>
      </c>
    </row>
    <row r="244" spans="1:5" ht="24" customHeight="1">
      <c r="A244" s="170"/>
      <c r="B244" s="156"/>
      <c r="C244" s="82" t="s">
        <v>787</v>
      </c>
      <c r="D244" s="171" t="s">
        <v>788</v>
      </c>
      <c r="E244" s="150">
        <v>54712</v>
      </c>
    </row>
    <row r="245" spans="1:5" ht="18" customHeight="1">
      <c r="A245" s="170"/>
      <c r="B245" s="156" t="s">
        <v>789</v>
      </c>
      <c r="C245" s="165"/>
      <c r="D245" s="21" t="s">
        <v>790</v>
      </c>
      <c r="E245" s="150">
        <v>100</v>
      </c>
    </row>
    <row r="246" spans="1:5" ht="18" customHeight="1">
      <c r="A246" s="170"/>
      <c r="B246" s="156" t="s">
        <v>791</v>
      </c>
      <c r="C246" s="165"/>
      <c r="D246" s="21" t="s">
        <v>792</v>
      </c>
      <c r="E246" s="150">
        <f>129+1000+200+150+500+500+300+700+10+1000+200+1500+600+100+4394</f>
        <v>11283</v>
      </c>
    </row>
    <row r="247" spans="1:5" ht="42" customHeight="1">
      <c r="A247" s="323" t="s">
        <v>947</v>
      </c>
      <c r="B247" s="324"/>
      <c r="C247" s="324"/>
      <c r="D247" s="70" t="s">
        <v>794</v>
      </c>
      <c r="E247" s="150">
        <f>E249+E250+E252+E253+E254+E255+E256+E259</f>
        <v>136650</v>
      </c>
    </row>
    <row r="248" spans="1:5" ht="18" customHeight="1">
      <c r="A248" s="152" t="s">
        <v>664</v>
      </c>
      <c r="B248" s="153"/>
      <c r="C248" s="154"/>
      <c r="D248" s="21"/>
      <c r="E248" s="150"/>
    </row>
    <row r="249" spans="1:5" ht="18" customHeight="1">
      <c r="A249" s="155"/>
      <c r="B249" s="156" t="s">
        <v>795</v>
      </c>
      <c r="C249" s="157"/>
      <c r="D249" s="21" t="s">
        <v>796</v>
      </c>
      <c r="E249" s="150">
        <v>11235</v>
      </c>
    </row>
    <row r="250" spans="1:5" ht="18" customHeight="1">
      <c r="A250" s="155"/>
      <c r="B250" s="161" t="s">
        <v>797</v>
      </c>
      <c r="C250" s="157"/>
      <c r="D250" s="21" t="s">
        <v>798</v>
      </c>
      <c r="E250" s="150">
        <f>E251</f>
        <v>76813</v>
      </c>
    </row>
    <row r="251" spans="1:5" ht="18" customHeight="1">
      <c r="A251" s="155"/>
      <c r="B251" s="161"/>
      <c r="C251" s="157" t="s">
        <v>799</v>
      </c>
      <c r="D251" s="21" t="s">
        <v>800</v>
      </c>
      <c r="E251" s="150">
        <v>76813</v>
      </c>
    </row>
    <row r="252" spans="1:5" ht="18" customHeight="1">
      <c r="A252" s="155"/>
      <c r="B252" s="161" t="s">
        <v>801</v>
      </c>
      <c r="C252" s="167"/>
      <c r="D252" s="21" t="s">
        <v>802</v>
      </c>
      <c r="E252" s="150"/>
    </row>
    <row r="253" spans="1:5" ht="18" customHeight="1">
      <c r="A253" s="170"/>
      <c r="B253" s="161" t="s">
        <v>803</v>
      </c>
      <c r="C253" s="167"/>
      <c r="D253" s="21" t="s">
        <v>804</v>
      </c>
      <c r="E253" s="150">
        <v>500</v>
      </c>
    </row>
    <row r="254" spans="1:5" ht="18" customHeight="1">
      <c r="A254" s="172"/>
      <c r="B254" s="173" t="s">
        <v>805</v>
      </c>
      <c r="C254" s="174"/>
      <c r="D254" s="62" t="s">
        <v>806</v>
      </c>
      <c r="E254" s="192"/>
    </row>
    <row r="255" spans="1:5" ht="18" customHeight="1">
      <c r="A255" s="170"/>
      <c r="B255" s="161" t="s">
        <v>807</v>
      </c>
      <c r="C255" s="161"/>
      <c r="D255" s="21" t="s">
        <v>808</v>
      </c>
      <c r="E255" s="150"/>
    </row>
    <row r="256" spans="1:5" ht="18" customHeight="1">
      <c r="A256" s="170"/>
      <c r="B256" s="161" t="s">
        <v>809</v>
      </c>
      <c r="C256" s="167"/>
      <c r="D256" s="21" t="s">
        <v>810</v>
      </c>
      <c r="E256" s="150">
        <f>E257+E258</f>
        <v>4038</v>
      </c>
    </row>
    <row r="257" spans="1:5" ht="18" customHeight="1">
      <c r="A257" s="170"/>
      <c r="B257" s="161"/>
      <c r="C257" s="157" t="s">
        <v>811</v>
      </c>
      <c r="D257" s="21" t="s">
        <v>812</v>
      </c>
      <c r="E257" s="150">
        <v>1080</v>
      </c>
    </row>
    <row r="258" spans="1:5" ht="18" customHeight="1">
      <c r="A258" s="170"/>
      <c r="B258" s="161"/>
      <c r="C258" s="157" t="s">
        <v>813</v>
      </c>
      <c r="D258" s="21" t="s">
        <v>814</v>
      </c>
      <c r="E258" s="150">
        <v>2958</v>
      </c>
    </row>
    <row r="259" spans="1:5" ht="27" customHeight="1">
      <c r="A259" s="155"/>
      <c r="B259" s="316" t="s">
        <v>815</v>
      </c>
      <c r="C259" s="316"/>
      <c r="D259" s="21" t="s">
        <v>816</v>
      </c>
      <c r="E259" s="150">
        <f>E260</f>
        <v>44064</v>
      </c>
    </row>
    <row r="260" spans="1:5" ht="17.149999999999999" customHeight="1">
      <c r="A260" s="155"/>
      <c r="B260" s="156"/>
      <c r="C260" s="167" t="s">
        <v>817</v>
      </c>
      <c r="D260" s="21" t="s">
        <v>818</v>
      </c>
      <c r="E260" s="150">
        <f>38937+3233+1894</f>
        <v>44064</v>
      </c>
    </row>
    <row r="261" spans="1:5" ht="37.5" customHeight="1">
      <c r="A261" s="323" t="s">
        <v>819</v>
      </c>
      <c r="B261" s="324"/>
      <c r="C261" s="324"/>
      <c r="D261" s="70"/>
      <c r="E261" s="150"/>
    </row>
    <row r="262" spans="1:5" ht="27.75" customHeight="1">
      <c r="A262" s="323" t="s">
        <v>820</v>
      </c>
      <c r="B262" s="324"/>
      <c r="C262" s="324"/>
      <c r="D262" s="70" t="s">
        <v>821</v>
      </c>
      <c r="E262" s="150">
        <f>E264+E267+E270+E271+E272</f>
        <v>182925</v>
      </c>
    </row>
    <row r="263" spans="1:5" ht="18" customHeight="1">
      <c r="A263" s="152" t="s">
        <v>664</v>
      </c>
      <c r="B263" s="153"/>
      <c r="C263" s="154"/>
      <c r="D263" s="21"/>
      <c r="E263" s="150"/>
    </row>
    <row r="264" spans="1:5" ht="18" customHeight="1">
      <c r="A264" s="170"/>
      <c r="B264" s="156" t="s">
        <v>822</v>
      </c>
      <c r="C264" s="165"/>
      <c r="D264" s="21" t="s">
        <v>823</v>
      </c>
      <c r="E264" s="150">
        <f>E265+E266</f>
        <v>0</v>
      </c>
    </row>
    <row r="265" spans="1:5" ht="18" customHeight="1">
      <c r="A265" s="170"/>
      <c r="B265" s="156"/>
      <c r="C265" s="167" t="s">
        <v>824</v>
      </c>
      <c r="D265" s="21" t="s">
        <v>825</v>
      </c>
      <c r="E265" s="150"/>
    </row>
    <row r="266" spans="1:5" ht="18" customHeight="1">
      <c r="A266" s="170"/>
      <c r="B266" s="156"/>
      <c r="C266" s="89" t="s">
        <v>826</v>
      </c>
      <c r="D266" s="21" t="s">
        <v>827</v>
      </c>
      <c r="E266" s="150"/>
    </row>
    <row r="267" spans="1:5" ht="30" customHeight="1">
      <c r="A267" s="170"/>
      <c r="B267" s="316" t="s">
        <v>828</v>
      </c>
      <c r="C267" s="316"/>
      <c r="D267" s="21" t="s">
        <v>829</v>
      </c>
      <c r="E267" s="150">
        <f>E268+E269</f>
        <v>0</v>
      </c>
    </row>
    <row r="268" spans="1:5" ht="18" customHeight="1">
      <c r="A268" s="170"/>
      <c r="B268" s="161"/>
      <c r="C268" s="157" t="s">
        <v>830</v>
      </c>
      <c r="D268" s="21" t="s">
        <v>831</v>
      </c>
      <c r="E268" s="150"/>
    </row>
    <row r="269" spans="1:5" ht="18" customHeight="1">
      <c r="A269" s="170"/>
      <c r="B269" s="161"/>
      <c r="C269" s="157" t="s">
        <v>832</v>
      </c>
      <c r="D269" s="21" t="s">
        <v>833</v>
      </c>
      <c r="E269" s="150"/>
    </row>
    <row r="270" spans="1:5" ht="18" customHeight="1">
      <c r="A270" s="170"/>
      <c r="B270" s="156" t="s">
        <v>834</v>
      </c>
      <c r="C270" s="157"/>
      <c r="D270" s="21" t="s">
        <v>835</v>
      </c>
      <c r="E270" s="150">
        <f>8000+204+45000+5+10000+1000+42</f>
        <v>64251</v>
      </c>
    </row>
    <row r="271" spans="1:5" ht="18" customHeight="1">
      <c r="A271" s="170"/>
      <c r="B271" s="156" t="s">
        <v>836</v>
      </c>
      <c r="C271" s="157"/>
      <c r="D271" s="21" t="s">
        <v>837</v>
      </c>
      <c r="E271" s="150"/>
    </row>
    <row r="272" spans="1:5" ht="18" customHeight="1">
      <c r="A272" s="170"/>
      <c r="B272" s="156" t="s">
        <v>838</v>
      </c>
      <c r="C272" s="165"/>
      <c r="D272" s="21" t="s">
        <v>839</v>
      </c>
      <c r="E272" s="150">
        <f>970+90518+650+130+1+150+29989+4000-3233-1894-2000-1000-200+593</f>
        <v>118674</v>
      </c>
    </row>
    <row r="273" spans="1:5" ht="18" customHeight="1">
      <c r="A273" s="160" t="s">
        <v>840</v>
      </c>
      <c r="B273" s="161"/>
      <c r="C273" s="165"/>
      <c r="D273" s="70" t="s">
        <v>841</v>
      </c>
      <c r="E273" s="150">
        <f>E275+E276+E279+E280</f>
        <v>87661</v>
      </c>
    </row>
    <row r="274" spans="1:5" ht="18" customHeight="1">
      <c r="A274" s="152" t="s">
        <v>664</v>
      </c>
      <c r="B274" s="153"/>
      <c r="C274" s="154"/>
      <c r="D274" s="21"/>
      <c r="E274" s="150"/>
    </row>
    <row r="275" spans="1:5" ht="18" customHeight="1">
      <c r="A275" s="152"/>
      <c r="B275" s="176" t="s">
        <v>842</v>
      </c>
      <c r="C275" s="154"/>
      <c r="D275" s="21" t="s">
        <v>843</v>
      </c>
      <c r="E275" s="150"/>
    </row>
    <row r="276" spans="1:5" ht="18" customHeight="1">
      <c r="A276" s="170"/>
      <c r="B276" s="156" t="s">
        <v>844</v>
      </c>
      <c r="C276" s="157"/>
      <c r="D276" s="21" t="s">
        <v>845</v>
      </c>
      <c r="E276" s="150">
        <f>E277+E278</f>
        <v>79160</v>
      </c>
    </row>
    <row r="277" spans="1:5" ht="18" customHeight="1">
      <c r="A277" s="170"/>
      <c r="B277" s="156"/>
      <c r="C277" s="157" t="s">
        <v>846</v>
      </c>
      <c r="D277" s="21" t="s">
        <v>847</v>
      </c>
      <c r="E277" s="192">
        <f>40000+8000+15000+15000+1000+160</f>
        <v>79160</v>
      </c>
    </row>
    <row r="278" spans="1:5" ht="18" customHeight="1">
      <c r="A278" s="170"/>
      <c r="B278" s="156"/>
      <c r="C278" s="157" t="s">
        <v>848</v>
      </c>
      <c r="D278" s="21" t="s">
        <v>849</v>
      </c>
      <c r="E278" s="150"/>
    </row>
    <row r="279" spans="1:5" ht="18" customHeight="1">
      <c r="A279" s="170"/>
      <c r="B279" s="156" t="s">
        <v>850</v>
      </c>
      <c r="C279" s="157"/>
      <c r="D279" s="21" t="s">
        <v>851</v>
      </c>
      <c r="E279" s="150">
        <v>8000</v>
      </c>
    </row>
    <row r="280" spans="1:5" ht="18" customHeight="1">
      <c r="A280" s="170"/>
      <c r="B280" s="156" t="s">
        <v>852</v>
      </c>
      <c r="C280" s="157"/>
      <c r="D280" s="21" t="s">
        <v>853</v>
      </c>
      <c r="E280" s="150">
        <v>501</v>
      </c>
    </row>
    <row r="281" spans="1:5" ht="30.75" customHeight="1">
      <c r="A281" s="323" t="s">
        <v>854</v>
      </c>
      <c r="B281" s="324"/>
      <c r="C281" s="324"/>
      <c r="D281" s="70" t="s">
        <v>855</v>
      </c>
      <c r="E281" s="150">
        <f>E282+E289+E294+E301+E313</f>
        <v>257075</v>
      </c>
    </row>
    <row r="282" spans="1:5" ht="23.25" customHeight="1">
      <c r="A282" s="323" t="s">
        <v>948</v>
      </c>
      <c r="B282" s="324"/>
      <c r="C282" s="324"/>
      <c r="D282" s="70" t="s">
        <v>857</v>
      </c>
      <c r="E282" s="150">
        <f>E284</f>
        <v>0</v>
      </c>
    </row>
    <row r="283" spans="1:5" ht="18" customHeight="1">
      <c r="A283" s="152" t="s">
        <v>664</v>
      </c>
      <c r="B283" s="153"/>
      <c r="C283" s="154"/>
      <c r="D283" s="21"/>
      <c r="E283" s="150"/>
    </row>
    <row r="284" spans="1:5" ht="32.15" customHeight="1">
      <c r="A284" s="170"/>
      <c r="B284" s="310" t="s">
        <v>949</v>
      </c>
      <c r="C284" s="310"/>
      <c r="D284" s="21" t="s">
        <v>859</v>
      </c>
      <c r="E284" s="150">
        <f>E285+E286+E287+E288</f>
        <v>0</v>
      </c>
    </row>
    <row r="285" spans="1:5" ht="18" customHeight="1">
      <c r="A285" s="170"/>
      <c r="B285" s="156"/>
      <c r="C285" s="157" t="s">
        <v>860</v>
      </c>
      <c r="D285" s="21" t="s">
        <v>861</v>
      </c>
      <c r="E285" s="150"/>
    </row>
    <row r="286" spans="1:5" ht="18" customHeight="1">
      <c r="A286" s="170"/>
      <c r="B286" s="156"/>
      <c r="C286" s="157" t="s">
        <v>862</v>
      </c>
      <c r="D286" s="21" t="s">
        <v>863</v>
      </c>
      <c r="E286" s="150"/>
    </row>
    <row r="287" spans="1:5" ht="18" customHeight="1">
      <c r="A287" s="170"/>
      <c r="B287" s="156"/>
      <c r="C287" s="157" t="s">
        <v>864</v>
      </c>
      <c r="D287" s="21" t="s">
        <v>865</v>
      </c>
      <c r="E287" s="150"/>
    </row>
    <row r="288" spans="1:5" ht="18" customHeight="1">
      <c r="A288" s="170"/>
      <c r="B288" s="156"/>
      <c r="C288" s="167" t="s">
        <v>866</v>
      </c>
      <c r="D288" s="21" t="s">
        <v>867</v>
      </c>
      <c r="E288" s="150"/>
    </row>
    <row r="289" spans="1:5" ht="18" customHeight="1">
      <c r="A289" s="160" t="s">
        <v>872</v>
      </c>
      <c r="B289" s="156"/>
      <c r="C289" s="165"/>
      <c r="D289" s="70" t="s">
        <v>873</v>
      </c>
      <c r="E289" s="150">
        <f>E291+E292+E293</f>
        <v>103267</v>
      </c>
    </row>
    <row r="290" spans="1:5" ht="18" customHeight="1">
      <c r="A290" s="152" t="s">
        <v>664</v>
      </c>
      <c r="B290" s="153"/>
      <c r="C290" s="154"/>
      <c r="D290" s="21"/>
      <c r="E290" s="150"/>
    </row>
    <row r="291" spans="1:5" ht="18" customHeight="1">
      <c r="A291" s="160"/>
      <c r="B291" s="156" t="s">
        <v>874</v>
      </c>
      <c r="C291" s="167"/>
      <c r="D291" s="21" t="s">
        <v>875</v>
      </c>
      <c r="E291" s="150">
        <f>6637+30+96480+100+20</f>
        <v>103267</v>
      </c>
    </row>
    <row r="292" spans="1:5" ht="18" customHeight="1">
      <c r="A292" s="160"/>
      <c r="B292" s="156" t="s">
        <v>876</v>
      </c>
      <c r="C292" s="167"/>
      <c r="D292" s="21" t="s">
        <v>877</v>
      </c>
      <c r="E292" s="150"/>
    </row>
    <row r="293" spans="1:5" ht="18" customHeight="1">
      <c r="A293" s="160"/>
      <c r="B293" s="161" t="s">
        <v>878</v>
      </c>
      <c r="C293" s="167"/>
      <c r="D293" s="21" t="s">
        <v>879</v>
      </c>
      <c r="E293" s="150"/>
    </row>
    <row r="294" spans="1:5" ht="27" customHeight="1">
      <c r="A294" s="307" t="s">
        <v>880</v>
      </c>
      <c r="B294" s="308"/>
      <c r="C294" s="308"/>
      <c r="D294" s="70" t="s">
        <v>881</v>
      </c>
      <c r="E294" s="150">
        <f>E296+E300</f>
        <v>0</v>
      </c>
    </row>
    <row r="295" spans="1:5" ht="18" customHeight="1">
      <c r="A295" s="152" t="s">
        <v>664</v>
      </c>
      <c r="B295" s="153"/>
      <c r="C295" s="154"/>
      <c r="D295" s="21"/>
      <c r="E295" s="150"/>
    </row>
    <row r="296" spans="1:5" ht="18" customHeight="1">
      <c r="A296" s="170"/>
      <c r="B296" s="161" t="s">
        <v>882</v>
      </c>
      <c r="C296" s="165"/>
      <c r="D296" s="21" t="s">
        <v>883</v>
      </c>
      <c r="E296" s="150">
        <f>E297+E298+E299</f>
        <v>0</v>
      </c>
    </row>
    <row r="297" spans="1:5" ht="18" customHeight="1">
      <c r="A297" s="170"/>
      <c r="B297" s="161"/>
      <c r="C297" s="157" t="s">
        <v>884</v>
      </c>
      <c r="D297" s="21" t="s">
        <v>885</v>
      </c>
      <c r="E297" s="150"/>
    </row>
    <row r="298" spans="1:5" ht="18" customHeight="1">
      <c r="A298" s="170"/>
      <c r="B298" s="161"/>
      <c r="C298" s="157" t="s">
        <v>886</v>
      </c>
      <c r="D298" s="21" t="s">
        <v>887</v>
      </c>
      <c r="E298" s="150"/>
    </row>
    <row r="299" spans="1:5" ht="18" customHeight="1">
      <c r="A299" s="170"/>
      <c r="B299" s="161"/>
      <c r="C299" s="167" t="s">
        <v>888</v>
      </c>
      <c r="D299" s="171" t="s">
        <v>889</v>
      </c>
      <c r="E299" s="150"/>
    </row>
    <row r="300" spans="1:5" ht="27.65" customHeight="1">
      <c r="A300" s="170"/>
      <c r="B300" s="291" t="s">
        <v>890</v>
      </c>
      <c r="C300" s="316"/>
      <c r="D300" s="171" t="s">
        <v>891</v>
      </c>
      <c r="E300" s="150"/>
    </row>
    <row r="301" spans="1:5" ht="18" customHeight="1">
      <c r="A301" s="160" t="s">
        <v>892</v>
      </c>
      <c r="B301" s="161"/>
      <c r="C301" s="165"/>
      <c r="D301" s="70" t="s">
        <v>893</v>
      </c>
      <c r="E301" s="150">
        <f>E303+E307+E309+E312</f>
        <v>153808</v>
      </c>
    </row>
    <row r="302" spans="1:5" ht="18" customHeight="1">
      <c r="A302" s="152" t="s">
        <v>664</v>
      </c>
      <c r="B302" s="153"/>
      <c r="C302" s="154"/>
      <c r="D302" s="21"/>
      <c r="E302" s="150"/>
    </row>
    <row r="303" spans="1:5" ht="18" customHeight="1">
      <c r="A303" s="170"/>
      <c r="B303" s="156" t="s">
        <v>894</v>
      </c>
      <c r="C303" s="165"/>
      <c r="D303" s="21" t="s">
        <v>895</v>
      </c>
      <c r="E303" s="150">
        <f>E304+E305+E306</f>
        <v>153808</v>
      </c>
    </row>
    <row r="304" spans="1:5" ht="18" customHeight="1">
      <c r="A304" s="170"/>
      <c r="B304" s="156"/>
      <c r="C304" s="167" t="s">
        <v>896</v>
      </c>
      <c r="D304" s="171" t="s">
        <v>897</v>
      </c>
      <c r="E304" s="150"/>
    </row>
    <row r="305" spans="1:5" ht="18" customHeight="1">
      <c r="A305" s="170"/>
      <c r="B305" s="156"/>
      <c r="C305" s="167" t="s">
        <v>898</v>
      </c>
      <c r="D305" s="171" t="s">
        <v>899</v>
      </c>
      <c r="E305" s="192">
        <f>55000+160+8403+58150+2</f>
        <v>121715</v>
      </c>
    </row>
    <row r="306" spans="1:5" ht="18" customHeight="1">
      <c r="A306" s="170"/>
      <c r="B306" s="156"/>
      <c r="C306" s="157" t="s">
        <v>900</v>
      </c>
      <c r="D306" s="171" t="s">
        <v>901</v>
      </c>
      <c r="E306" s="150">
        <f>211+25108+1499+3624+16+2+1500+35+100-2</f>
        <v>32093</v>
      </c>
    </row>
    <row r="307" spans="1:5" ht="18" customHeight="1">
      <c r="A307" s="177"/>
      <c r="B307" s="156" t="s">
        <v>902</v>
      </c>
      <c r="C307" s="157"/>
      <c r="D307" s="21" t="s">
        <v>903</v>
      </c>
      <c r="E307" s="150">
        <f>E308</f>
        <v>0</v>
      </c>
    </row>
    <row r="308" spans="1:5" ht="18" customHeight="1">
      <c r="A308" s="177"/>
      <c r="B308" s="156"/>
      <c r="C308" s="157" t="s">
        <v>904</v>
      </c>
      <c r="D308" s="21" t="s">
        <v>905</v>
      </c>
      <c r="E308" s="150"/>
    </row>
    <row r="309" spans="1:5" ht="18" customHeight="1">
      <c r="A309" s="170"/>
      <c r="B309" s="156" t="s">
        <v>906</v>
      </c>
      <c r="C309" s="157"/>
      <c r="D309" s="21" t="s">
        <v>907</v>
      </c>
      <c r="E309" s="150">
        <f>E310+E311</f>
        <v>0</v>
      </c>
    </row>
    <row r="310" spans="1:5" ht="18" customHeight="1">
      <c r="A310" s="170"/>
      <c r="B310" s="156"/>
      <c r="C310" s="157" t="s">
        <v>908</v>
      </c>
      <c r="D310" s="21" t="s">
        <v>909</v>
      </c>
      <c r="E310" s="150"/>
    </row>
    <row r="311" spans="1:5" ht="18" customHeight="1">
      <c r="A311" s="170"/>
      <c r="B311" s="156"/>
      <c r="C311" s="157" t="s">
        <v>910</v>
      </c>
      <c r="D311" s="21" t="s">
        <v>911</v>
      </c>
      <c r="E311" s="150"/>
    </row>
    <row r="312" spans="1:5" ht="18" customHeight="1">
      <c r="A312" s="178"/>
      <c r="B312" s="156" t="s">
        <v>912</v>
      </c>
      <c r="C312" s="154"/>
      <c r="D312" s="21" t="s">
        <v>913</v>
      </c>
      <c r="E312" s="150"/>
    </row>
    <row r="313" spans="1:5" ht="24.75" customHeight="1">
      <c r="A313" s="323" t="s">
        <v>914</v>
      </c>
      <c r="B313" s="324"/>
      <c r="C313" s="324"/>
      <c r="D313" s="70" t="s">
        <v>915</v>
      </c>
      <c r="E313" s="150">
        <f>E315+E316+E317+E318+E319</f>
        <v>0</v>
      </c>
    </row>
    <row r="314" spans="1:5" ht="18" customHeight="1">
      <c r="A314" s="152" t="s">
        <v>664</v>
      </c>
      <c r="B314" s="153"/>
      <c r="C314" s="154"/>
      <c r="D314" s="21"/>
      <c r="E314" s="150"/>
    </row>
    <row r="315" spans="1:5" ht="18" customHeight="1">
      <c r="A315" s="160"/>
      <c r="B315" s="372" t="s">
        <v>916</v>
      </c>
      <c r="C315" s="372"/>
      <c r="D315" s="21" t="s">
        <v>917</v>
      </c>
      <c r="E315" s="150"/>
    </row>
    <row r="316" spans="1:5" ht="18" customHeight="1">
      <c r="A316" s="179"/>
      <c r="B316" s="156" t="s">
        <v>918</v>
      </c>
      <c r="C316" s="167"/>
      <c r="D316" s="21" t="s">
        <v>919</v>
      </c>
      <c r="E316" s="150"/>
    </row>
    <row r="317" spans="1:5" ht="18" customHeight="1">
      <c r="A317" s="160"/>
      <c r="B317" s="156" t="s">
        <v>920</v>
      </c>
      <c r="C317" s="167"/>
      <c r="D317" s="21" t="s">
        <v>921</v>
      </c>
      <c r="E317" s="150"/>
    </row>
    <row r="318" spans="1:5" ht="18" customHeight="1">
      <c r="A318" s="160"/>
      <c r="B318" s="156" t="s">
        <v>922</v>
      </c>
      <c r="C318" s="167"/>
      <c r="D318" s="21" t="s">
        <v>923</v>
      </c>
      <c r="E318" s="150"/>
    </row>
    <row r="319" spans="1:5" ht="18" customHeight="1">
      <c r="A319" s="160"/>
      <c r="B319" s="161" t="s">
        <v>924</v>
      </c>
      <c r="C319" s="167"/>
      <c r="D319" s="21" t="s">
        <v>925</v>
      </c>
      <c r="E319" s="150"/>
    </row>
    <row r="320" spans="1:5" ht="18" customHeight="1">
      <c r="A320" s="193" t="s">
        <v>950</v>
      </c>
      <c r="B320" s="181"/>
      <c r="C320" s="182"/>
      <c r="D320" s="70" t="s">
        <v>927</v>
      </c>
      <c r="E320" s="150">
        <f>E322+E324</f>
        <v>0</v>
      </c>
    </row>
    <row r="321" spans="1:9" ht="18" customHeight="1">
      <c r="A321" s="152" t="s">
        <v>928</v>
      </c>
      <c r="B321" s="153"/>
      <c r="C321" s="154"/>
      <c r="D321" s="21" t="s">
        <v>929</v>
      </c>
      <c r="E321" s="150"/>
    </row>
    <row r="322" spans="1:9" ht="18" customHeight="1">
      <c r="A322" s="152" t="s">
        <v>951</v>
      </c>
      <c r="B322" s="153"/>
      <c r="C322" s="154"/>
      <c r="D322" s="97" t="s">
        <v>931</v>
      </c>
      <c r="E322" s="150">
        <f>E323</f>
        <v>0</v>
      </c>
    </row>
    <row r="323" spans="1:9" ht="18" customHeight="1">
      <c r="A323" s="152"/>
      <c r="B323" s="373" t="s">
        <v>932</v>
      </c>
      <c r="C323" s="373"/>
      <c r="D323" s="97" t="s">
        <v>933</v>
      </c>
      <c r="E323" s="151">
        <f>[1]VENITURI!E362-[1]CHELTUIELI!E172</f>
        <v>0</v>
      </c>
    </row>
    <row r="324" spans="1:9" ht="18" customHeight="1">
      <c r="A324" s="377" t="s">
        <v>952</v>
      </c>
      <c r="B324" s="378"/>
      <c r="C324" s="378"/>
      <c r="D324" s="97" t="s">
        <v>937</v>
      </c>
      <c r="E324" s="150">
        <f>E325</f>
        <v>0</v>
      </c>
    </row>
    <row r="325" spans="1:9" ht="18" customHeight="1">
      <c r="A325" s="194"/>
      <c r="B325" s="379" t="s">
        <v>938</v>
      </c>
      <c r="C325" s="379"/>
      <c r="D325" s="97" t="s">
        <v>939</v>
      </c>
      <c r="E325" s="188"/>
    </row>
    <row r="326" spans="1:9" ht="49.5" customHeight="1">
      <c r="A326" s="380" t="s">
        <v>953</v>
      </c>
      <c r="B326" s="381"/>
      <c r="C326" s="381"/>
      <c r="D326" s="189" t="s">
        <v>954</v>
      </c>
      <c r="E326" s="191">
        <f>E327+E339+E349+E408+E419+E427</f>
        <v>861757</v>
      </c>
      <c r="H326" s="398"/>
    </row>
    <row r="327" spans="1:9" ht="18" customHeight="1">
      <c r="A327" s="375" t="s">
        <v>955</v>
      </c>
      <c r="B327" s="376"/>
      <c r="C327" s="376"/>
      <c r="D327" s="70" t="s">
        <v>661</v>
      </c>
      <c r="E327" s="151">
        <f>E328+E332</f>
        <v>19469</v>
      </c>
      <c r="H327" s="398"/>
    </row>
    <row r="328" spans="1:9" ht="18" customHeight="1">
      <c r="A328" s="81" t="s">
        <v>662</v>
      </c>
      <c r="B328" s="148"/>
      <c r="C328" s="149"/>
      <c r="D328" s="70" t="s">
        <v>663</v>
      </c>
      <c r="E328" s="151">
        <f>E330</f>
        <v>19469</v>
      </c>
    </row>
    <row r="329" spans="1:9" ht="18" customHeight="1">
      <c r="A329" s="152" t="s">
        <v>664</v>
      </c>
      <c r="B329" s="153"/>
      <c r="C329" s="154"/>
      <c r="D329" s="21"/>
      <c r="E329" s="151"/>
    </row>
    <row r="330" spans="1:9" ht="18" customHeight="1">
      <c r="A330" s="155"/>
      <c r="B330" s="156" t="s">
        <v>665</v>
      </c>
      <c r="C330" s="149"/>
      <c r="D330" s="21" t="s">
        <v>666</v>
      </c>
      <c r="E330" s="151">
        <f>E331</f>
        <v>19469</v>
      </c>
    </row>
    <row r="331" spans="1:9" ht="18" customHeight="1">
      <c r="A331" s="155"/>
      <c r="B331" s="156"/>
      <c r="C331" s="157" t="s">
        <v>667</v>
      </c>
      <c r="D331" s="21" t="s">
        <v>668</v>
      </c>
      <c r="E331" s="16">
        <f>12430-1900-8502+1302+16139</f>
        <v>19469</v>
      </c>
      <c r="I331" s="398"/>
    </row>
    <row r="332" spans="1:9" ht="27.65" customHeight="1">
      <c r="A332" s="307" t="s">
        <v>669</v>
      </c>
      <c r="B332" s="308"/>
      <c r="C332" s="308"/>
      <c r="D332" s="70" t="s">
        <v>670</v>
      </c>
      <c r="E332" s="151">
        <f>E334+E335+E336+E337+E338</f>
        <v>0</v>
      </c>
    </row>
    <row r="333" spans="1:9" ht="18" customHeight="1">
      <c r="A333" s="152" t="s">
        <v>664</v>
      </c>
      <c r="B333" s="153"/>
      <c r="C333" s="154"/>
      <c r="D333" s="21"/>
      <c r="E333" s="151"/>
    </row>
    <row r="334" spans="1:9" ht="18" customHeight="1">
      <c r="A334" s="158"/>
      <c r="B334" s="159" t="s">
        <v>671</v>
      </c>
      <c r="C334" s="149"/>
      <c r="D334" s="21" t="s">
        <v>672</v>
      </c>
      <c r="E334" s="151"/>
    </row>
    <row r="335" spans="1:9" ht="30.75" customHeight="1">
      <c r="A335" s="160"/>
      <c r="B335" s="316" t="s">
        <v>673</v>
      </c>
      <c r="C335" s="316"/>
      <c r="D335" s="21" t="s">
        <v>674</v>
      </c>
      <c r="E335" s="151"/>
    </row>
    <row r="336" spans="1:9" ht="27" customHeight="1">
      <c r="A336" s="160"/>
      <c r="B336" s="316" t="s">
        <v>675</v>
      </c>
      <c r="C336" s="316"/>
      <c r="D336" s="21" t="s">
        <v>676</v>
      </c>
      <c r="E336" s="151"/>
    </row>
    <row r="337" spans="1:5" ht="18" customHeight="1">
      <c r="A337" s="160"/>
      <c r="B337" s="161" t="s">
        <v>677</v>
      </c>
      <c r="C337" s="149"/>
      <c r="D337" s="21" t="s">
        <v>678</v>
      </c>
      <c r="E337" s="151"/>
    </row>
    <row r="338" spans="1:5" ht="18" customHeight="1">
      <c r="A338" s="155"/>
      <c r="B338" s="156" t="s">
        <v>679</v>
      </c>
      <c r="C338" s="162"/>
      <c r="D338" s="21" t="s">
        <v>680</v>
      </c>
      <c r="E338" s="151"/>
    </row>
    <row r="339" spans="1:5" ht="22.5" customHeight="1">
      <c r="A339" s="312" t="s">
        <v>691</v>
      </c>
      <c r="B339" s="313"/>
      <c r="C339" s="313"/>
      <c r="D339" s="70" t="s">
        <v>692</v>
      </c>
      <c r="E339" s="151">
        <f>E340+E343</f>
        <v>1896</v>
      </c>
    </row>
    <row r="340" spans="1:5" ht="18" customHeight="1">
      <c r="A340" s="160" t="s">
        <v>693</v>
      </c>
      <c r="B340" s="164"/>
      <c r="C340" s="165"/>
      <c r="D340" s="70" t="s">
        <v>694</v>
      </c>
      <c r="E340" s="151">
        <f>E342</f>
        <v>0</v>
      </c>
    </row>
    <row r="341" spans="1:5" ht="18" customHeight="1">
      <c r="A341" s="152" t="s">
        <v>664</v>
      </c>
      <c r="B341" s="153"/>
      <c r="C341" s="154"/>
      <c r="D341" s="21"/>
      <c r="E341" s="151"/>
    </row>
    <row r="342" spans="1:5" ht="18" customHeight="1">
      <c r="A342" s="155"/>
      <c r="B342" s="156" t="s">
        <v>695</v>
      </c>
      <c r="C342" s="149"/>
      <c r="D342" s="21" t="s">
        <v>696</v>
      </c>
      <c r="E342" s="151"/>
    </row>
    <row r="343" spans="1:5" ht="30" customHeight="1">
      <c r="A343" s="312" t="s">
        <v>697</v>
      </c>
      <c r="B343" s="313"/>
      <c r="C343" s="313"/>
      <c r="D343" s="70" t="s">
        <v>698</v>
      </c>
      <c r="E343" s="151">
        <f>E345+E347+E348</f>
        <v>1896</v>
      </c>
    </row>
    <row r="344" spans="1:5" ht="18" customHeight="1">
      <c r="A344" s="152" t="s">
        <v>664</v>
      </c>
      <c r="B344" s="153"/>
      <c r="C344" s="154"/>
      <c r="D344" s="21"/>
      <c r="E344" s="151"/>
    </row>
    <row r="345" spans="1:5" ht="18" customHeight="1">
      <c r="A345" s="155"/>
      <c r="B345" s="166" t="s">
        <v>699</v>
      </c>
      <c r="C345" s="149"/>
      <c r="D345" s="21" t="s">
        <v>700</v>
      </c>
      <c r="E345" s="151">
        <f>E346</f>
        <v>1002</v>
      </c>
    </row>
    <row r="346" spans="1:5" ht="18" customHeight="1">
      <c r="A346" s="155"/>
      <c r="B346" s="166"/>
      <c r="C346" s="157" t="s">
        <v>701</v>
      </c>
      <c r="D346" s="21" t="s">
        <v>702</v>
      </c>
      <c r="E346" s="150">
        <v>1002</v>
      </c>
    </row>
    <row r="347" spans="1:5" ht="18" customHeight="1">
      <c r="A347" s="155"/>
      <c r="B347" s="166" t="s">
        <v>703</v>
      </c>
      <c r="C347" s="149"/>
      <c r="D347" s="21" t="s">
        <v>704</v>
      </c>
      <c r="E347" s="150">
        <v>894</v>
      </c>
    </row>
    <row r="348" spans="1:5" ht="18" customHeight="1">
      <c r="A348" s="155"/>
      <c r="B348" s="166" t="s">
        <v>705</v>
      </c>
      <c r="C348" s="149"/>
      <c r="D348" s="21" t="s">
        <v>706</v>
      </c>
      <c r="E348" s="151"/>
    </row>
    <row r="349" spans="1:5" ht="35.5" customHeight="1">
      <c r="A349" s="323" t="s">
        <v>956</v>
      </c>
      <c r="B349" s="324"/>
      <c r="C349" s="324"/>
      <c r="D349" s="70" t="s">
        <v>708</v>
      </c>
      <c r="E349" s="151">
        <f>E350+E367+E375+E393</f>
        <v>170851</v>
      </c>
    </row>
    <row r="350" spans="1:5" ht="30.65" customHeight="1">
      <c r="A350" s="323" t="s">
        <v>957</v>
      </c>
      <c r="B350" s="324"/>
      <c r="C350" s="324"/>
      <c r="D350" s="70" t="s">
        <v>710</v>
      </c>
      <c r="E350" s="151">
        <f>E352+E355+E359+E360+E362+E365+E366</f>
        <v>91178</v>
      </c>
    </row>
    <row r="351" spans="1:5" ht="27.75" customHeight="1">
      <c r="A351" s="152" t="s">
        <v>664</v>
      </c>
      <c r="B351" s="153"/>
      <c r="C351" s="154"/>
      <c r="D351" s="21"/>
      <c r="E351" s="151"/>
    </row>
    <row r="352" spans="1:5" ht="18" customHeight="1">
      <c r="A352" s="155"/>
      <c r="B352" s="156" t="s">
        <v>711</v>
      </c>
      <c r="C352" s="89"/>
      <c r="D352" s="21" t="s">
        <v>712</v>
      </c>
      <c r="E352" s="151">
        <f>E353+E354</f>
        <v>13354</v>
      </c>
    </row>
    <row r="353" spans="1:5" ht="18" customHeight="1">
      <c r="A353" s="155"/>
      <c r="B353" s="156"/>
      <c r="C353" s="157" t="s">
        <v>713</v>
      </c>
      <c r="D353" s="21" t="s">
        <v>714</v>
      </c>
      <c r="E353" s="16">
        <f>9943+2096+790+525</f>
        <v>13354</v>
      </c>
    </row>
    <row r="354" spans="1:5" ht="18" customHeight="1">
      <c r="A354" s="155"/>
      <c r="B354" s="156"/>
      <c r="C354" s="157" t="s">
        <v>715</v>
      </c>
      <c r="D354" s="21" t="s">
        <v>716</v>
      </c>
      <c r="E354" s="151"/>
    </row>
    <row r="355" spans="1:5" ht="18" customHeight="1">
      <c r="A355" s="155"/>
      <c r="B355" s="156" t="s">
        <v>717</v>
      </c>
      <c r="C355" s="165"/>
      <c r="D355" s="21" t="s">
        <v>718</v>
      </c>
      <c r="E355" s="151">
        <f>E356+E357+E358</f>
        <v>67073</v>
      </c>
    </row>
    <row r="356" spans="1:5" ht="18" customHeight="1">
      <c r="A356" s="155"/>
      <c r="B356" s="156"/>
      <c r="C356" s="157" t="s">
        <v>719</v>
      </c>
      <c r="D356" s="21" t="s">
        <v>720</v>
      </c>
      <c r="E356" s="16">
        <f>10799+2870</f>
        <v>13669</v>
      </c>
    </row>
    <row r="357" spans="1:5" ht="18" customHeight="1">
      <c r="A357" s="155"/>
      <c r="B357" s="156"/>
      <c r="C357" s="157" t="s">
        <v>721</v>
      </c>
      <c r="D357" s="21" t="s">
        <v>722</v>
      </c>
      <c r="E357" s="45">
        <f>48115-246+5410+125</f>
        <v>53404</v>
      </c>
    </row>
    <row r="358" spans="1:5" ht="18" customHeight="1">
      <c r="A358" s="155"/>
      <c r="B358" s="156"/>
      <c r="C358" s="167" t="s">
        <v>723</v>
      </c>
      <c r="D358" s="21" t="s">
        <v>724</v>
      </c>
      <c r="E358" s="151"/>
    </row>
    <row r="359" spans="1:5" ht="18" customHeight="1">
      <c r="A359" s="155"/>
      <c r="B359" s="156" t="s">
        <v>725</v>
      </c>
      <c r="C359" s="157"/>
      <c r="D359" s="21" t="s">
        <v>726</v>
      </c>
      <c r="E359" s="151"/>
    </row>
    <row r="360" spans="1:5" ht="18" customHeight="1">
      <c r="A360" s="155"/>
      <c r="B360" s="156" t="s">
        <v>727</v>
      </c>
      <c r="C360" s="89"/>
      <c r="D360" s="21" t="s">
        <v>728</v>
      </c>
      <c r="E360" s="151">
        <f>E361</f>
        <v>0</v>
      </c>
    </row>
    <row r="361" spans="1:5" ht="18" customHeight="1">
      <c r="A361" s="155"/>
      <c r="B361" s="156"/>
      <c r="C361" s="157" t="s">
        <v>729</v>
      </c>
      <c r="D361" s="21" t="s">
        <v>730</v>
      </c>
      <c r="E361" s="151"/>
    </row>
    <row r="362" spans="1:5" ht="18" customHeight="1">
      <c r="A362" s="155"/>
      <c r="B362" s="156" t="s">
        <v>731</v>
      </c>
      <c r="C362" s="157"/>
      <c r="D362" s="21" t="s">
        <v>732</v>
      </c>
      <c r="E362" s="151">
        <f>E363+E364</f>
        <v>0</v>
      </c>
    </row>
    <row r="363" spans="1:5" ht="18" customHeight="1">
      <c r="A363" s="155"/>
      <c r="B363" s="156"/>
      <c r="C363" s="157" t="s">
        <v>733</v>
      </c>
      <c r="D363" s="21" t="s">
        <v>734</v>
      </c>
      <c r="E363" s="151"/>
    </row>
    <row r="364" spans="1:5" ht="18" customHeight="1">
      <c r="A364" s="155"/>
      <c r="B364" s="156"/>
      <c r="C364" s="157" t="s">
        <v>735</v>
      </c>
      <c r="D364" s="21" t="s">
        <v>736</v>
      </c>
      <c r="E364" s="151"/>
    </row>
    <row r="365" spans="1:5" ht="18" customHeight="1">
      <c r="A365" s="152"/>
      <c r="B365" s="374" t="s">
        <v>741</v>
      </c>
      <c r="C365" s="292"/>
      <c r="D365" s="21" t="s">
        <v>742</v>
      </c>
      <c r="E365" s="16">
        <v>4077</v>
      </c>
    </row>
    <row r="366" spans="1:5" ht="18" customHeight="1">
      <c r="A366" s="155"/>
      <c r="B366" s="161" t="s">
        <v>743</v>
      </c>
      <c r="C366" s="167"/>
      <c r="D366" s="21" t="s">
        <v>744</v>
      </c>
      <c r="E366" s="16">
        <f>15410-8890+154</f>
        <v>6674</v>
      </c>
    </row>
    <row r="367" spans="1:5" ht="18" customHeight="1">
      <c r="A367" s="160" t="s">
        <v>745</v>
      </c>
      <c r="B367" s="161"/>
      <c r="C367" s="82"/>
      <c r="D367" s="70" t="s">
        <v>746</v>
      </c>
      <c r="E367" s="151">
        <f>E369+E372+E373</f>
        <v>40642</v>
      </c>
    </row>
    <row r="368" spans="1:5" ht="14.25" customHeight="1">
      <c r="A368" s="152" t="s">
        <v>664</v>
      </c>
      <c r="B368" s="153"/>
      <c r="C368" s="154"/>
      <c r="D368" s="21"/>
      <c r="E368" s="151"/>
    </row>
    <row r="369" spans="1:9" ht="27.75" customHeight="1">
      <c r="A369" s="170"/>
      <c r="B369" s="316" t="s">
        <v>747</v>
      </c>
      <c r="C369" s="316"/>
      <c r="D369" s="21" t="s">
        <v>748</v>
      </c>
      <c r="E369" s="151">
        <f>E370+E371</f>
        <v>40470</v>
      </c>
    </row>
    <row r="370" spans="1:9" ht="18" customHeight="1">
      <c r="A370" s="170"/>
      <c r="B370" s="161"/>
      <c r="C370" s="167" t="s">
        <v>749</v>
      </c>
      <c r="D370" s="21" t="s">
        <v>750</v>
      </c>
      <c r="E370" s="16">
        <f>31669-172+8973</f>
        <v>40470</v>
      </c>
    </row>
    <row r="371" spans="1:9" ht="18" customHeight="1">
      <c r="A371" s="170"/>
      <c r="B371" s="161"/>
      <c r="C371" s="167" t="s">
        <v>751</v>
      </c>
      <c r="D371" s="21" t="s">
        <v>752</v>
      </c>
      <c r="E371" s="151"/>
    </row>
    <row r="372" spans="1:9" ht="18" customHeight="1">
      <c r="A372" s="170"/>
      <c r="B372" s="161" t="s">
        <v>753</v>
      </c>
      <c r="C372" s="167"/>
      <c r="D372" s="21" t="s">
        <v>754</v>
      </c>
      <c r="E372" s="151">
        <v>172</v>
      </c>
    </row>
    <row r="373" spans="1:9" ht="18" customHeight="1">
      <c r="A373" s="155"/>
      <c r="B373" s="156" t="s">
        <v>755</v>
      </c>
      <c r="C373" s="157"/>
      <c r="D373" s="21" t="s">
        <v>756</v>
      </c>
      <c r="E373" s="151">
        <f>E374</f>
        <v>0</v>
      </c>
    </row>
    <row r="374" spans="1:9" ht="18" customHeight="1">
      <c r="A374" s="155"/>
      <c r="B374" s="156"/>
      <c r="C374" s="167" t="s">
        <v>757</v>
      </c>
      <c r="D374" s="21" t="s">
        <v>758</v>
      </c>
      <c r="E374" s="151"/>
    </row>
    <row r="375" spans="1:9" ht="26.15" customHeight="1">
      <c r="A375" s="323" t="s">
        <v>759</v>
      </c>
      <c r="B375" s="324"/>
      <c r="C375" s="324"/>
      <c r="D375" s="70" t="s">
        <v>760</v>
      </c>
      <c r="E375" s="151">
        <f>E377+E387+E391+E392</f>
        <v>38843</v>
      </c>
    </row>
    <row r="376" spans="1:9" ht="18" customHeight="1">
      <c r="A376" s="152" t="s">
        <v>664</v>
      </c>
      <c r="B376" s="153"/>
      <c r="C376" s="154"/>
      <c r="D376" s="21"/>
      <c r="E376" s="151"/>
    </row>
    <row r="377" spans="1:9" ht="27" customHeight="1">
      <c r="A377" s="170"/>
      <c r="B377" s="310" t="s">
        <v>958</v>
      </c>
      <c r="C377" s="310"/>
      <c r="D377" s="21" t="s">
        <v>762</v>
      </c>
      <c r="E377" s="151">
        <f>E378+E379+E380+E381+E382+E383+E384+E385+E386</f>
        <v>13670</v>
      </c>
    </row>
    <row r="378" spans="1:9" ht="18" customHeight="1">
      <c r="A378" s="170"/>
      <c r="B378" s="156"/>
      <c r="C378" s="167" t="s">
        <v>763</v>
      </c>
      <c r="D378" s="171" t="s">
        <v>764</v>
      </c>
      <c r="E378" s="151"/>
    </row>
    <row r="379" spans="1:9" ht="18" customHeight="1">
      <c r="A379" s="170"/>
      <c r="B379" s="156"/>
      <c r="C379" s="82" t="s">
        <v>765</v>
      </c>
      <c r="D379" s="171" t="s">
        <v>766</v>
      </c>
      <c r="E379" s="16">
        <v>600</v>
      </c>
    </row>
    <row r="380" spans="1:9" ht="18" customHeight="1">
      <c r="A380" s="170"/>
      <c r="B380" s="156"/>
      <c r="C380" s="167" t="s">
        <v>767</v>
      </c>
      <c r="D380" s="171" t="s">
        <v>768</v>
      </c>
      <c r="E380" s="16">
        <f>8704-500+4150</f>
        <v>12354</v>
      </c>
      <c r="I380" s="398"/>
    </row>
    <row r="381" spans="1:9" ht="18" customHeight="1">
      <c r="A381" s="170"/>
      <c r="B381" s="156"/>
      <c r="C381" s="82" t="s">
        <v>769</v>
      </c>
      <c r="D381" s="171" t="s">
        <v>770</v>
      </c>
      <c r="E381" s="151"/>
    </row>
    <row r="382" spans="1:9" ht="18" customHeight="1">
      <c r="A382" s="170"/>
      <c r="B382" s="156"/>
      <c r="C382" s="82" t="s">
        <v>771</v>
      </c>
      <c r="D382" s="171" t="s">
        <v>772</v>
      </c>
      <c r="E382" s="151"/>
    </row>
    <row r="383" spans="1:9" ht="18" customHeight="1">
      <c r="A383" s="170"/>
      <c r="B383" s="156"/>
      <c r="C383" s="82" t="s">
        <v>773</v>
      </c>
      <c r="D383" s="171" t="s">
        <v>774</v>
      </c>
      <c r="E383" s="151"/>
    </row>
    <row r="384" spans="1:9" ht="18" customHeight="1">
      <c r="A384" s="170"/>
      <c r="B384" s="156"/>
      <c r="C384" s="82" t="s">
        <v>775</v>
      </c>
      <c r="D384" s="171" t="s">
        <v>776</v>
      </c>
      <c r="E384" s="16">
        <v>516</v>
      </c>
    </row>
    <row r="385" spans="1:8" ht="18" customHeight="1">
      <c r="A385" s="170"/>
      <c r="B385" s="156"/>
      <c r="C385" s="82" t="s">
        <v>777</v>
      </c>
      <c r="D385" s="171" t="s">
        <v>778</v>
      </c>
      <c r="E385" s="16">
        <v>200</v>
      </c>
    </row>
    <row r="386" spans="1:8" ht="18" customHeight="1">
      <c r="A386" s="170"/>
      <c r="B386" s="156"/>
      <c r="C386" s="167" t="s">
        <v>779</v>
      </c>
      <c r="D386" s="171" t="s">
        <v>780</v>
      </c>
      <c r="E386" s="151"/>
    </row>
    <row r="387" spans="1:8" ht="18" customHeight="1">
      <c r="A387" s="170"/>
      <c r="B387" s="156" t="s">
        <v>781</v>
      </c>
      <c r="C387" s="167"/>
      <c r="D387" s="21" t="s">
        <v>782</v>
      </c>
      <c r="E387" s="151">
        <f>E388+E389+E390</f>
        <v>22264</v>
      </c>
    </row>
    <row r="388" spans="1:8" ht="18" customHeight="1">
      <c r="A388" s="170"/>
      <c r="B388" s="156"/>
      <c r="C388" s="167" t="s">
        <v>783</v>
      </c>
      <c r="D388" s="171" t="s">
        <v>784</v>
      </c>
      <c r="E388" s="16">
        <v>15609</v>
      </c>
    </row>
    <row r="389" spans="1:8" ht="18" customHeight="1">
      <c r="A389" s="170"/>
      <c r="B389" s="156"/>
      <c r="C389" s="167" t="s">
        <v>785</v>
      </c>
      <c r="D389" s="171" t="s">
        <v>786</v>
      </c>
      <c r="E389" s="16"/>
    </row>
    <row r="390" spans="1:8" ht="21" customHeight="1">
      <c r="A390" s="170"/>
      <c r="B390" s="156"/>
      <c r="C390" s="82" t="s">
        <v>787</v>
      </c>
      <c r="D390" s="171" t="s">
        <v>788</v>
      </c>
      <c r="E390" s="16">
        <v>6655</v>
      </c>
      <c r="H390" s="398"/>
    </row>
    <row r="391" spans="1:8" ht="18" customHeight="1">
      <c r="A391" s="170"/>
      <c r="B391" s="156" t="s">
        <v>789</v>
      </c>
      <c r="C391" s="165"/>
      <c r="D391" s="21" t="s">
        <v>790</v>
      </c>
      <c r="E391" s="151"/>
    </row>
    <row r="392" spans="1:8" ht="18" customHeight="1">
      <c r="A392" s="170"/>
      <c r="B392" s="156" t="s">
        <v>791</v>
      </c>
      <c r="C392" s="165"/>
      <c r="D392" s="21" t="s">
        <v>792</v>
      </c>
      <c r="E392" s="16">
        <v>2909</v>
      </c>
      <c r="H392" s="398"/>
    </row>
    <row r="393" spans="1:8" ht="50.25" customHeight="1">
      <c r="A393" s="323" t="s">
        <v>947</v>
      </c>
      <c r="B393" s="324"/>
      <c r="C393" s="324"/>
      <c r="D393" s="70" t="s">
        <v>794</v>
      </c>
      <c r="E393" s="151">
        <f>E395+E396+E398+E399+E400+E401+E402+E405</f>
        <v>188</v>
      </c>
    </row>
    <row r="394" spans="1:8" ht="18" customHeight="1">
      <c r="A394" s="152" t="s">
        <v>664</v>
      </c>
      <c r="B394" s="153"/>
      <c r="C394" s="154"/>
      <c r="D394" s="21"/>
      <c r="E394" s="151"/>
    </row>
    <row r="395" spans="1:8" ht="18" customHeight="1">
      <c r="A395" s="155"/>
      <c r="B395" s="156" t="s">
        <v>795</v>
      </c>
      <c r="C395" s="157"/>
      <c r="D395" s="21" t="s">
        <v>796</v>
      </c>
      <c r="E395" s="16">
        <v>4</v>
      </c>
    </row>
    <row r="396" spans="1:8" ht="18" customHeight="1">
      <c r="A396" s="155"/>
      <c r="B396" s="161" t="s">
        <v>797</v>
      </c>
      <c r="C396" s="157"/>
      <c r="D396" s="21" t="s">
        <v>798</v>
      </c>
      <c r="E396" s="151">
        <f>E397</f>
        <v>0</v>
      </c>
    </row>
    <row r="397" spans="1:8" ht="18" customHeight="1">
      <c r="A397" s="155"/>
      <c r="B397" s="161"/>
      <c r="C397" s="157" t="s">
        <v>799</v>
      </c>
      <c r="D397" s="21" t="s">
        <v>800</v>
      </c>
      <c r="E397" s="151"/>
    </row>
    <row r="398" spans="1:8" ht="18" customHeight="1">
      <c r="A398" s="155"/>
      <c r="B398" s="161" t="s">
        <v>801</v>
      </c>
      <c r="C398" s="167"/>
      <c r="D398" s="21" t="s">
        <v>802</v>
      </c>
      <c r="E398" s="151"/>
    </row>
    <row r="399" spans="1:8" ht="18" customHeight="1">
      <c r="A399" s="170"/>
      <c r="B399" s="161" t="s">
        <v>803</v>
      </c>
      <c r="C399" s="167"/>
      <c r="D399" s="21" t="s">
        <v>804</v>
      </c>
      <c r="E399" s="151"/>
    </row>
    <row r="400" spans="1:8" ht="18" customHeight="1">
      <c r="A400" s="172"/>
      <c r="B400" s="173" t="s">
        <v>805</v>
      </c>
      <c r="C400" s="174"/>
      <c r="D400" s="62" t="s">
        <v>806</v>
      </c>
      <c r="E400" s="175"/>
    </row>
    <row r="401" spans="1:5" ht="18" customHeight="1">
      <c r="A401" s="170"/>
      <c r="B401" s="161" t="s">
        <v>807</v>
      </c>
      <c r="C401" s="161"/>
      <c r="D401" s="21" t="s">
        <v>808</v>
      </c>
      <c r="E401" s="151"/>
    </row>
    <row r="402" spans="1:5" ht="18" customHeight="1">
      <c r="A402" s="170"/>
      <c r="B402" s="161" t="s">
        <v>809</v>
      </c>
      <c r="C402" s="167"/>
      <c r="D402" s="21" t="s">
        <v>810</v>
      </c>
      <c r="E402" s="151">
        <f>E403+E404</f>
        <v>22</v>
      </c>
    </row>
    <row r="403" spans="1:5" ht="18" customHeight="1">
      <c r="A403" s="170"/>
      <c r="B403" s="161"/>
      <c r="C403" s="157" t="s">
        <v>811</v>
      </c>
      <c r="D403" s="21" t="s">
        <v>812</v>
      </c>
      <c r="E403" s="151"/>
    </row>
    <row r="404" spans="1:5" ht="18" customHeight="1">
      <c r="A404" s="170"/>
      <c r="B404" s="161"/>
      <c r="C404" s="157" t="s">
        <v>813</v>
      </c>
      <c r="D404" s="21" t="s">
        <v>814</v>
      </c>
      <c r="E404" s="151">
        <v>22</v>
      </c>
    </row>
    <row r="405" spans="1:5" ht="27" customHeight="1">
      <c r="A405" s="155"/>
      <c r="B405" s="316" t="s">
        <v>815</v>
      </c>
      <c r="C405" s="316"/>
      <c r="D405" s="21" t="s">
        <v>816</v>
      </c>
      <c r="E405" s="151">
        <f>E406</f>
        <v>162</v>
      </c>
    </row>
    <row r="406" spans="1:5" ht="18" customHeight="1">
      <c r="A406" s="155"/>
      <c r="B406" s="156"/>
      <c r="C406" s="167" t="s">
        <v>817</v>
      </c>
      <c r="D406" s="21" t="s">
        <v>818</v>
      </c>
      <c r="E406" s="16">
        <v>162</v>
      </c>
    </row>
    <row r="407" spans="1:5" ht="30.75" customHeight="1">
      <c r="A407" s="323" t="s">
        <v>819</v>
      </c>
      <c r="B407" s="324"/>
      <c r="C407" s="324"/>
      <c r="D407" s="70"/>
      <c r="E407" s="151"/>
    </row>
    <row r="408" spans="1:5" ht="24" customHeight="1">
      <c r="A408" s="323" t="s">
        <v>820</v>
      </c>
      <c r="B408" s="324"/>
      <c r="C408" s="324"/>
      <c r="D408" s="70" t="s">
        <v>821</v>
      </c>
      <c r="E408" s="151">
        <f>E410+E413+E416+E417+E418</f>
        <v>79319</v>
      </c>
    </row>
    <row r="409" spans="1:5" ht="18" customHeight="1">
      <c r="A409" s="152" t="s">
        <v>664</v>
      </c>
      <c r="B409" s="153"/>
      <c r="C409" s="154"/>
      <c r="D409" s="21"/>
      <c r="E409" s="151"/>
    </row>
    <row r="410" spans="1:5" ht="18" customHeight="1">
      <c r="A410" s="170"/>
      <c r="B410" s="156" t="s">
        <v>822</v>
      </c>
      <c r="C410" s="165"/>
      <c r="D410" s="21" t="s">
        <v>823</v>
      </c>
      <c r="E410" s="151">
        <f>E411+E412</f>
        <v>0</v>
      </c>
    </row>
    <row r="411" spans="1:5" ht="18" customHeight="1">
      <c r="A411" s="170"/>
      <c r="B411" s="156"/>
      <c r="C411" s="167" t="s">
        <v>824</v>
      </c>
      <c r="D411" s="21" t="s">
        <v>825</v>
      </c>
      <c r="E411" s="151"/>
    </row>
    <row r="412" spans="1:5" ht="18" customHeight="1">
      <c r="A412" s="170"/>
      <c r="B412" s="156"/>
      <c r="C412" s="89" t="s">
        <v>826</v>
      </c>
      <c r="D412" s="21" t="s">
        <v>827</v>
      </c>
      <c r="E412" s="151"/>
    </row>
    <row r="413" spans="1:5" ht="18" customHeight="1">
      <c r="A413" s="170"/>
      <c r="B413" s="161" t="s">
        <v>828</v>
      </c>
      <c r="C413" s="167"/>
      <c r="D413" s="21" t="s">
        <v>829</v>
      </c>
      <c r="E413" s="151">
        <f>E414+E415</f>
        <v>0</v>
      </c>
    </row>
    <row r="414" spans="1:5" ht="18" customHeight="1">
      <c r="A414" s="170"/>
      <c r="B414" s="161"/>
      <c r="C414" s="157" t="s">
        <v>830</v>
      </c>
      <c r="D414" s="21" t="s">
        <v>831</v>
      </c>
      <c r="E414" s="151"/>
    </row>
    <row r="415" spans="1:5" ht="18" customHeight="1">
      <c r="A415" s="170"/>
      <c r="B415" s="161"/>
      <c r="C415" s="157" t="s">
        <v>832</v>
      </c>
      <c r="D415" s="21" t="s">
        <v>833</v>
      </c>
      <c r="E415" s="151"/>
    </row>
    <row r="416" spans="1:5" ht="18" customHeight="1">
      <c r="A416" s="170"/>
      <c r="B416" s="156" t="s">
        <v>834</v>
      </c>
      <c r="C416" s="157"/>
      <c r="D416" s="21" t="s">
        <v>835</v>
      </c>
      <c r="E416" s="151"/>
    </row>
    <row r="417" spans="1:9" ht="18" customHeight="1">
      <c r="A417" s="170"/>
      <c r="B417" s="156" t="s">
        <v>836</v>
      </c>
      <c r="C417" s="157"/>
      <c r="D417" s="21" t="s">
        <v>837</v>
      </c>
      <c r="E417" s="151"/>
    </row>
    <row r="418" spans="1:9" ht="18" customHeight="1">
      <c r="A418" s="170"/>
      <c r="B418" s="156" t="s">
        <v>838</v>
      </c>
      <c r="C418" s="165"/>
      <c r="D418" s="21" t="s">
        <v>839</v>
      </c>
      <c r="E418" s="16">
        <f>8502-810+71627</f>
        <v>79319</v>
      </c>
    </row>
    <row r="419" spans="1:9" ht="18" customHeight="1">
      <c r="A419" s="160" t="s">
        <v>840</v>
      </c>
      <c r="B419" s="161"/>
      <c r="C419" s="165"/>
      <c r="D419" s="70" t="s">
        <v>841</v>
      </c>
      <c r="E419" s="151">
        <f>E421+E422+E425+E426</f>
        <v>5341</v>
      </c>
    </row>
    <row r="420" spans="1:9" ht="18" customHeight="1">
      <c r="A420" s="152" t="s">
        <v>664</v>
      </c>
      <c r="B420" s="153"/>
      <c r="C420" s="154"/>
      <c r="D420" s="21"/>
      <c r="E420" s="151"/>
    </row>
    <row r="421" spans="1:9" ht="18" customHeight="1">
      <c r="A421" s="152"/>
      <c r="B421" s="176" t="s">
        <v>842</v>
      </c>
      <c r="C421" s="154"/>
      <c r="D421" s="21" t="s">
        <v>843</v>
      </c>
      <c r="E421" s="16"/>
    </row>
    <row r="422" spans="1:9" ht="18" customHeight="1">
      <c r="A422" s="170"/>
      <c r="B422" s="156" t="s">
        <v>844</v>
      </c>
      <c r="C422" s="157"/>
      <c r="D422" s="21" t="s">
        <v>845</v>
      </c>
      <c r="E422" s="151">
        <f>E423+E424</f>
        <v>50</v>
      </c>
    </row>
    <row r="423" spans="1:9" ht="18" customHeight="1">
      <c r="A423" s="170"/>
      <c r="B423" s="156"/>
      <c r="C423" s="157" t="s">
        <v>846</v>
      </c>
      <c r="D423" s="21" t="s">
        <v>847</v>
      </c>
      <c r="E423" s="16"/>
    </row>
    <row r="424" spans="1:9" ht="18" customHeight="1">
      <c r="A424" s="170"/>
      <c r="B424" s="156"/>
      <c r="C424" s="157" t="s">
        <v>848</v>
      </c>
      <c r="D424" s="21" t="s">
        <v>849</v>
      </c>
      <c r="E424" s="151">
        <v>50</v>
      </c>
    </row>
    <row r="425" spans="1:9" ht="18" customHeight="1">
      <c r="A425" s="170"/>
      <c r="B425" s="156" t="s">
        <v>850</v>
      </c>
      <c r="C425" s="157"/>
      <c r="D425" s="21" t="s">
        <v>851</v>
      </c>
      <c r="E425" s="16">
        <v>100</v>
      </c>
    </row>
    <row r="426" spans="1:9" ht="18" customHeight="1">
      <c r="A426" s="170"/>
      <c r="B426" s="156" t="s">
        <v>852</v>
      </c>
      <c r="C426" s="157"/>
      <c r="D426" s="21" t="s">
        <v>853</v>
      </c>
      <c r="E426" s="16">
        <v>5191</v>
      </c>
    </row>
    <row r="427" spans="1:9" ht="24" customHeight="1">
      <c r="A427" s="323" t="s">
        <v>854</v>
      </c>
      <c r="B427" s="324"/>
      <c r="C427" s="324"/>
      <c r="D427" s="70" t="s">
        <v>855</v>
      </c>
      <c r="E427" s="151">
        <f>E428+E437+E442+E449+E459</f>
        <v>584881</v>
      </c>
    </row>
    <row r="428" spans="1:9" ht="24" customHeight="1">
      <c r="A428" s="323" t="s">
        <v>856</v>
      </c>
      <c r="B428" s="324"/>
      <c r="C428" s="324"/>
      <c r="D428" s="70" t="s">
        <v>857</v>
      </c>
      <c r="E428" s="151">
        <f>E430+E435</f>
        <v>14965</v>
      </c>
      <c r="I428" s="398"/>
    </row>
    <row r="429" spans="1:9" ht="18" customHeight="1">
      <c r="A429" s="152" t="s">
        <v>664</v>
      </c>
      <c r="B429" s="153"/>
      <c r="C429" s="154"/>
      <c r="D429" s="21"/>
      <c r="E429" s="151"/>
    </row>
    <row r="430" spans="1:9" ht="30" customHeight="1">
      <c r="A430" s="170"/>
      <c r="B430" s="310" t="s">
        <v>949</v>
      </c>
      <c r="C430" s="310"/>
      <c r="D430" s="21" t="s">
        <v>859</v>
      </c>
      <c r="E430" s="151">
        <f>E431+E432+E433+E434</f>
        <v>14965</v>
      </c>
    </row>
    <row r="431" spans="1:9" ht="18" customHeight="1">
      <c r="A431" s="170"/>
      <c r="B431" s="156"/>
      <c r="C431" s="157" t="s">
        <v>860</v>
      </c>
      <c r="D431" s="21" t="s">
        <v>861</v>
      </c>
      <c r="E431" s="151"/>
    </row>
    <row r="432" spans="1:9" ht="18" customHeight="1">
      <c r="A432" s="170"/>
      <c r="B432" s="156"/>
      <c r="C432" s="157" t="s">
        <v>862</v>
      </c>
      <c r="D432" s="21" t="s">
        <v>863</v>
      </c>
      <c r="E432" s="151"/>
    </row>
    <row r="433" spans="1:5" ht="18" customHeight="1">
      <c r="A433" s="170"/>
      <c r="B433" s="156"/>
      <c r="C433" s="157" t="s">
        <v>864</v>
      </c>
      <c r="D433" s="21" t="s">
        <v>865</v>
      </c>
      <c r="E433" s="151">
        <f>14632+324+9</f>
        <v>14965</v>
      </c>
    </row>
    <row r="434" spans="1:5" ht="18" customHeight="1">
      <c r="A434" s="170"/>
      <c r="B434" s="156"/>
      <c r="C434" s="167" t="s">
        <v>866</v>
      </c>
      <c r="D434" s="21" t="s">
        <v>867</v>
      </c>
      <c r="E434" s="151"/>
    </row>
    <row r="435" spans="1:5" ht="18" customHeight="1">
      <c r="A435" s="170"/>
      <c r="B435" s="156" t="s">
        <v>868</v>
      </c>
      <c r="C435" s="167"/>
      <c r="D435" s="21" t="s">
        <v>869</v>
      </c>
      <c r="E435" s="151">
        <f>E436</f>
        <v>0</v>
      </c>
    </row>
    <row r="436" spans="1:5" ht="18" customHeight="1">
      <c r="A436" s="170"/>
      <c r="B436" s="156"/>
      <c r="C436" s="167" t="s">
        <v>870</v>
      </c>
      <c r="D436" s="21" t="s">
        <v>871</v>
      </c>
      <c r="E436" s="151"/>
    </row>
    <row r="437" spans="1:5" ht="13.4" customHeight="1">
      <c r="A437" s="160" t="s">
        <v>872</v>
      </c>
      <c r="B437" s="156"/>
      <c r="C437" s="165"/>
      <c r="D437" s="70" t="s">
        <v>873</v>
      </c>
      <c r="E437" s="151">
        <f>E439+E440+E441</f>
        <v>268411</v>
      </c>
    </row>
    <row r="438" spans="1:5" ht="18" customHeight="1">
      <c r="A438" s="152" t="s">
        <v>664</v>
      </c>
      <c r="B438" s="153"/>
      <c r="C438" s="154"/>
      <c r="D438" s="21"/>
      <c r="E438" s="151"/>
    </row>
    <row r="439" spans="1:5" ht="18" customHeight="1">
      <c r="A439" s="160"/>
      <c r="B439" s="156" t="s">
        <v>874</v>
      </c>
      <c r="C439" s="167"/>
      <c r="D439" s="21" t="s">
        <v>875</v>
      </c>
      <c r="E439" s="16">
        <f>267346-58538+59603</f>
        <v>268411</v>
      </c>
    </row>
    <row r="440" spans="1:5" ht="18" customHeight="1">
      <c r="A440" s="160"/>
      <c r="B440" s="156" t="s">
        <v>876</v>
      </c>
      <c r="C440" s="167"/>
      <c r="D440" s="21" t="s">
        <v>877</v>
      </c>
      <c r="E440" s="151"/>
    </row>
    <row r="441" spans="1:5" ht="18" customHeight="1">
      <c r="A441" s="160"/>
      <c r="B441" s="161" t="s">
        <v>878</v>
      </c>
      <c r="C441" s="167"/>
      <c r="D441" s="21" t="s">
        <v>879</v>
      </c>
      <c r="E441" s="151"/>
    </row>
    <row r="442" spans="1:5" ht="23.25" customHeight="1">
      <c r="A442" s="307" t="s">
        <v>880</v>
      </c>
      <c r="B442" s="308"/>
      <c r="C442" s="308"/>
      <c r="D442" s="70" t="s">
        <v>881</v>
      </c>
      <c r="E442" s="151">
        <f>E444+E448</f>
        <v>0</v>
      </c>
    </row>
    <row r="443" spans="1:5" ht="18" customHeight="1">
      <c r="A443" s="152" t="s">
        <v>664</v>
      </c>
      <c r="B443" s="153"/>
      <c r="C443" s="154"/>
      <c r="D443" s="21"/>
      <c r="E443" s="151"/>
    </row>
    <row r="444" spans="1:5" ht="18" customHeight="1">
      <c r="A444" s="170"/>
      <c r="B444" s="161" t="s">
        <v>882</v>
      </c>
      <c r="C444" s="165"/>
      <c r="D444" s="21" t="s">
        <v>883</v>
      </c>
      <c r="E444" s="151">
        <f>E445+E446+E447</f>
        <v>0</v>
      </c>
    </row>
    <row r="445" spans="1:5" ht="18" customHeight="1">
      <c r="A445" s="170"/>
      <c r="B445" s="161"/>
      <c r="C445" s="157" t="s">
        <v>884</v>
      </c>
      <c r="D445" s="21" t="s">
        <v>885</v>
      </c>
      <c r="E445" s="151"/>
    </row>
    <row r="446" spans="1:5" ht="18" customHeight="1">
      <c r="A446" s="170"/>
      <c r="B446" s="161"/>
      <c r="C446" s="157" t="s">
        <v>886</v>
      </c>
      <c r="D446" s="21" t="s">
        <v>887</v>
      </c>
      <c r="E446" s="151"/>
    </row>
    <row r="447" spans="1:5" ht="18" customHeight="1">
      <c r="A447" s="170"/>
      <c r="B447" s="161"/>
      <c r="C447" s="167" t="s">
        <v>888</v>
      </c>
      <c r="D447" s="171" t="s">
        <v>889</v>
      </c>
      <c r="E447" s="151"/>
    </row>
    <row r="448" spans="1:5" ht="27" customHeight="1">
      <c r="A448" s="170"/>
      <c r="B448" s="291" t="s">
        <v>890</v>
      </c>
      <c r="C448" s="316"/>
      <c r="D448" s="171" t="s">
        <v>891</v>
      </c>
      <c r="E448" s="151"/>
    </row>
    <row r="449" spans="1:5" ht="18" customHeight="1">
      <c r="A449" s="160" t="s">
        <v>959</v>
      </c>
      <c r="B449" s="161"/>
      <c r="C449" s="165"/>
      <c r="D449" s="70" t="s">
        <v>893</v>
      </c>
      <c r="E449" s="151">
        <f>E451+E455+E458</f>
        <v>301505</v>
      </c>
    </row>
    <row r="450" spans="1:5" ht="18" customHeight="1">
      <c r="A450" s="152" t="s">
        <v>664</v>
      </c>
      <c r="B450" s="153"/>
      <c r="C450" s="154"/>
      <c r="D450" s="21"/>
      <c r="E450" s="151"/>
    </row>
    <row r="451" spans="1:5" ht="18" customHeight="1">
      <c r="A451" s="170"/>
      <c r="B451" s="156" t="s">
        <v>894</v>
      </c>
      <c r="C451" s="165"/>
      <c r="D451" s="21" t="s">
        <v>895</v>
      </c>
      <c r="E451" s="151">
        <f>E452+E453+E454</f>
        <v>301505</v>
      </c>
    </row>
    <row r="452" spans="1:5" ht="18" customHeight="1">
      <c r="A452" s="170"/>
      <c r="B452" s="156"/>
      <c r="C452" s="167" t="s">
        <v>896</v>
      </c>
      <c r="D452" s="171" t="s">
        <v>897</v>
      </c>
      <c r="E452" s="151"/>
    </row>
    <row r="453" spans="1:5" ht="18" customHeight="1">
      <c r="A453" s="170"/>
      <c r="B453" s="156"/>
      <c r="C453" s="167" t="s">
        <v>898</v>
      </c>
      <c r="D453" s="171" t="s">
        <v>899</v>
      </c>
      <c r="E453" s="16">
        <v>62722</v>
      </c>
    </row>
    <row r="454" spans="1:5" ht="18" customHeight="1">
      <c r="A454" s="170"/>
      <c r="B454" s="156"/>
      <c r="C454" s="157" t="s">
        <v>900</v>
      </c>
      <c r="D454" s="171" t="s">
        <v>901</v>
      </c>
      <c r="E454" s="16">
        <v>238783</v>
      </c>
    </row>
    <row r="455" spans="1:5" ht="18" customHeight="1">
      <c r="A455" s="170"/>
      <c r="B455" s="156" t="s">
        <v>960</v>
      </c>
      <c r="C455" s="157"/>
      <c r="D455" s="21" t="s">
        <v>907</v>
      </c>
      <c r="E455" s="151">
        <f>E456+E457</f>
        <v>0</v>
      </c>
    </row>
    <row r="456" spans="1:5" ht="18" customHeight="1">
      <c r="A456" s="170"/>
      <c r="B456" s="156"/>
      <c r="C456" s="157" t="s">
        <v>908</v>
      </c>
      <c r="D456" s="21" t="s">
        <v>909</v>
      </c>
      <c r="E456" s="151"/>
    </row>
    <row r="457" spans="1:5" ht="18" customHeight="1">
      <c r="A457" s="170"/>
      <c r="B457" s="156"/>
      <c r="C457" s="157" t="s">
        <v>910</v>
      </c>
      <c r="D457" s="21" t="s">
        <v>911</v>
      </c>
      <c r="E457" s="151"/>
    </row>
    <row r="458" spans="1:5" ht="18" customHeight="1">
      <c r="A458" s="178"/>
      <c r="B458" s="156" t="s">
        <v>912</v>
      </c>
      <c r="C458" s="154"/>
      <c r="D458" s="21" t="s">
        <v>913</v>
      </c>
      <c r="E458" s="151"/>
    </row>
    <row r="459" spans="1:5" ht="26.5" customHeight="1">
      <c r="A459" s="323" t="s">
        <v>914</v>
      </c>
      <c r="B459" s="324"/>
      <c r="C459" s="324"/>
      <c r="D459" s="70" t="s">
        <v>915</v>
      </c>
      <c r="E459" s="151">
        <f>E461+E462+E463+E464+E465</f>
        <v>0</v>
      </c>
    </row>
    <row r="460" spans="1:5" ht="18" customHeight="1">
      <c r="A460" s="152" t="s">
        <v>664</v>
      </c>
      <c r="B460" s="153"/>
      <c r="C460" s="154"/>
      <c r="D460" s="21"/>
      <c r="E460" s="151"/>
    </row>
    <row r="461" spans="1:5" ht="18" customHeight="1">
      <c r="A461" s="160"/>
      <c r="B461" s="372" t="s">
        <v>916</v>
      </c>
      <c r="C461" s="372"/>
      <c r="D461" s="21" t="s">
        <v>917</v>
      </c>
      <c r="E461" s="151"/>
    </row>
    <row r="462" spans="1:5" ht="18" customHeight="1">
      <c r="A462" s="179"/>
      <c r="B462" s="156" t="s">
        <v>918</v>
      </c>
      <c r="C462" s="167"/>
      <c r="D462" s="21" t="s">
        <v>919</v>
      </c>
      <c r="E462" s="151"/>
    </row>
    <row r="463" spans="1:5" ht="18" customHeight="1">
      <c r="A463" s="160"/>
      <c r="B463" s="156" t="s">
        <v>920</v>
      </c>
      <c r="C463" s="167"/>
      <c r="D463" s="21" t="s">
        <v>921</v>
      </c>
      <c r="E463" s="151"/>
    </row>
    <row r="464" spans="1:5" ht="18" customHeight="1">
      <c r="A464" s="160"/>
      <c r="B464" s="156" t="s">
        <v>922</v>
      </c>
      <c r="C464" s="167"/>
      <c r="D464" s="21" t="s">
        <v>923</v>
      </c>
      <c r="E464" s="151"/>
    </row>
    <row r="465" spans="1:5" ht="18" customHeight="1">
      <c r="A465" s="160"/>
      <c r="B465" s="161" t="s">
        <v>924</v>
      </c>
      <c r="C465" s="167"/>
      <c r="D465" s="21" t="s">
        <v>925</v>
      </c>
      <c r="E465" s="151"/>
    </row>
    <row r="466" spans="1:5" ht="18" customHeight="1">
      <c r="A466" s="193" t="s">
        <v>961</v>
      </c>
      <c r="B466" s="181"/>
      <c r="C466" s="182"/>
      <c r="D466" s="70" t="s">
        <v>927</v>
      </c>
      <c r="E466" s="151">
        <f>E468-E470</f>
        <v>-66828</v>
      </c>
    </row>
    <row r="467" spans="1:5" ht="18" customHeight="1">
      <c r="A467" s="152" t="s">
        <v>928</v>
      </c>
      <c r="B467" s="153"/>
      <c r="C467" s="154"/>
      <c r="D467" s="21" t="s">
        <v>929</v>
      </c>
      <c r="E467" s="151"/>
    </row>
    <row r="468" spans="1:5" ht="18" customHeight="1">
      <c r="A468" s="152" t="s">
        <v>962</v>
      </c>
      <c r="B468" s="153"/>
      <c r="C468" s="154"/>
      <c r="D468" s="97" t="s">
        <v>931</v>
      </c>
      <c r="E468" s="151">
        <f>E469</f>
        <v>0</v>
      </c>
    </row>
    <row r="469" spans="1:5" ht="18" customHeight="1">
      <c r="A469" s="183"/>
      <c r="B469" s="373" t="s">
        <v>934</v>
      </c>
      <c r="C469" s="373"/>
      <c r="D469" s="97" t="s">
        <v>935</v>
      </c>
      <c r="E469" s="151"/>
    </row>
    <row r="470" spans="1:5" ht="18" customHeight="1">
      <c r="A470" s="195" t="s">
        <v>963</v>
      </c>
      <c r="B470" s="185"/>
      <c r="C470" s="186"/>
      <c r="D470" s="97" t="s">
        <v>937</v>
      </c>
      <c r="E470" s="151">
        <f>E471</f>
        <v>66828</v>
      </c>
    </row>
    <row r="471" spans="1:5" ht="18" customHeight="1" thickBot="1">
      <c r="A471" s="196"/>
      <c r="B471" s="371" t="s">
        <v>940</v>
      </c>
      <c r="C471" s="371"/>
      <c r="D471" s="145" t="s">
        <v>941</v>
      </c>
      <c r="E471" s="197">
        <f>E326-[1]VENITURI!E511</f>
        <v>66828</v>
      </c>
    </row>
    <row r="472" spans="1:5" ht="18" customHeight="1">
      <c r="A472" s="17"/>
      <c r="B472" s="187"/>
      <c r="C472" s="187"/>
      <c r="D472" s="198"/>
      <c r="E472" s="199"/>
    </row>
    <row r="473" spans="1:5">
      <c r="A473" s="6" t="s">
        <v>964</v>
      </c>
      <c r="B473" s="6" t="s">
        <v>965</v>
      </c>
    </row>
    <row r="474" spans="1:5">
      <c r="B474" s="6" t="s">
        <v>966</v>
      </c>
    </row>
    <row r="475" spans="1:5">
      <c r="B475" s="6" t="s">
        <v>967</v>
      </c>
    </row>
    <row r="476" spans="1:5">
      <c r="B476" s="6" t="s">
        <v>968</v>
      </c>
    </row>
    <row r="477" spans="1:5">
      <c r="B477" s="6" t="s">
        <v>969</v>
      </c>
    </row>
    <row r="478" spans="1:5">
      <c r="C478" s="6" t="s">
        <v>970</v>
      </c>
    </row>
    <row r="480" spans="1:5">
      <c r="E480"/>
    </row>
    <row r="481" spans="5:5">
      <c r="E481"/>
    </row>
  </sheetData>
  <mergeCells count="97">
    <mergeCell ref="A8:C8"/>
    <mergeCell ref="A9:C9"/>
    <mergeCell ref="A12:C13"/>
    <mergeCell ref="D12:D13"/>
    <mergeCell ref="A5:E5"/>
    <mergeCell ref="A6:E6"/>
    <mergeCell ref="A43:C43"/>
    <mergeCell ref="A14:C14"/>
    <mergeCell ref="A15:C15"/>
    <mergeCell ref="A20:C20"/>
    <mergeCell ref="B23:C23"/>
    <mergeCell ref="B24:C24"/>
    <mergeCell ref="A28:C28"/>
    <mergeCell ref="B30:C30"/>
    <mergeCell ref="B31:C31"/>
    <mergeCell ref="B32:C32"/>
    <mergeCell ref="A33:C33"/>
    <mergeCell ref="A37:C37"/>
    <mergeCell ref="A124:C124"/>
    <mergeCell ref="A44:C44"/>
    <mergeCell ref="B61:C61"/>
    <mergeCell ref="B65:C65"/>
    <mergeCell ref="A71:C71"/>
    <mergeCell ref="B73:C73"/>
    <mergeCell ref="A89:C89"/>
    <mergeCell ref="B101:C101"/>
    <mergeCell ref="A103:C103"/>
    <mergeCell ref="A104:C104"/>
    <mergeCell ref="B109:C109"/>
    <mergeCell ref="A123:C123"/>
    <mergeCell ref="A178:C178"/>
    <mergeCell ref="B126:C126"/>
    <mergeCell ref="A138:C138"/>
    <mergeCell ref="B144:C144"/>
    <mergeCell ref="A157:C157"/>
    <mergeCell ref="B159:C159"/>
    <mergeCell ref="B167:C167"/>
    <mergeCell ref="B168:C168"/>
    <mergeCell ref="B170:C170"/>
    <mergeCell ref="B171:C171"/>
    <mergeCell ref="A172:C172"/>
    <mergeCell ref="A173:C173"/>
    <mergeCell ref="B223:C223"/>
    <mergeCell ref="B181:C181"/>
    <mergeCell ref="B182:C182"/>
    <mergeCell ref="A186:C186"/>
    <mergeCell ref="B188:C188"/>
    <mergeCell ref="B189:C189"/>
    <mergeCell ref="B190:C190"/>
    <mergeCell ref="A191:C191"/>
    <mergeCell ref="A195:C195"/>
    <mergeCell ref="A201:C201"/>
    <mergeCell ref="A202:C202"/>
    <mergeCell ref="B219:C219"/>
    <mergeCell ref="B300:C300"/>
    <mergeCell ref="A229:C229"/>
    <mergeCell ref="B231:C231"/>
    <mergeCell ref="A247:C247"/>
    <mergeCell ref="B259:C259"/>
    <mergeCell ref="A261:C261"/>
    <mergeCell ref="A262:C262"/>
    <mergeCell ref="B267:C267"/>
    <mergeCell ref="A281:C281"/>
    <mergeCell ref="A282:C282"/>
    <mergeCell ref="B284:C284"/>
    <mergeCell ref="A294:C294"/>
    <mergeCell ref="A343:C343"/>
    <mergeCell ref="A313:C313"/>
    <mergeCell ref="B315:C315"/>
    <mergeCell ref="B323:C323"/>
    <mergeCell ref="A324:C324"/>
    <mergeCell ref="B325:C325"/>
    <mergeCell ref="A326:C326"/>
    <mergeCell ref="A327:C327"/>
    <mergeCell ref="A332:C332"/>
    <mergeCell ref="B335:C335"/>
    <mergeCell ref="B336:C336"/>
    <mergeCell ref="A339:C339"/>
    <mergeCell ref="A428:C428"/>
    <mergeCell ref="A349:C349"/>
    <mergeCell ref="A350:C350"/>
    <mergeCell ref="B365:C365"/>
    <mergeCell ref="B369:C369"/>
    <mergeCell ref="A375:C375"/>
    <mergeCell ref="B377:C377"/>
    <mergeCell ref="A393:C393"/>
    <mergeCell ref="B405:C405"/>
    <mergeCell ref="A407:C407"/>
    <mergeCell ref="A408:C408"/>
    <mergeCell ref="A427:C427"/>
    <mergeCell ref="B471:C471"/>
    <mergeCell ref="B430:C430"/>
    <mergeCell ref="A442:C442"/>
    <mergeCell ref="B448:C448"/>
    <mergeCell ref="A459:C459"/>
    <mergeCell ref="B461:C461"/>
    <mergeCell ref="B469:C469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125D-083F-4FEF-8579-33703A7F4C61}">
  <dimension ref="A1:AD107"/>
  <sheetViews>
    <sheetView zoomScale="70" zoomScaleNormal="70" workbookViewId="0">
      <selection activeCell="S10" sqref="S10"/>
    </sheetView>
  </sheetViews>
  <sheetFormatPr defaultColWidth="9.1796875" defaultRowHeight="14"/>
  <cols>
    <col min="1" max="1" width="3.81640625" style="200" customWidth="1"/>
    <col min="2" max="2" width="26.7265625" style="200" customWidth="1"/>
    <col min="3" max="3" width="9.6328125" style="200" customWidth="1"/>
    <col min="4" max="4" width="9.81640625" style="200" customWidth="1"/>
    <col min="5" max="5" width="11.81640625" style="200" customWidth="1"/>
    <col min="6" max="6" width="9.81640625" style="200" customWidth="1"/>
    <col min="7" max="7" width="7.81640625" style="200" customWidth="1"/>
    <col min="8" max="8" width="8.81640625" style="200" customWidth="1"/>
    <col min="9" max="9" width="10" style="200" customWidth="1"/>
    <col min="10" max="10" width="9.7265625" style="200" customWidth="1"/>
    <col min="11" max="11" width="11.81640625" style="200" customWidth="1"/>
    <col min="12" max="12" width="8.36328125" style="200" customWidth="1"/>
    <col min="13" max="14" width="9.453125" style="200" customWidth="1"/>
    <col min="15" max="15" width="7.7265625" style="200" customWidth="1"/>
    <col min="16" max="16" width="11.81640625" style="200" customWidth="1"/>
    <col min="17" max="17" width="12.54296875" style="200" customWidth="1"/>
    <col min="18" max="18" width="11.1796875" style="200" bestFit="1" customWidth="1"/>
    <col min="19" max="19" width="10.7265625" style="200" customWidth="1"/>
    <col min="20" max="20" width="12" style="200" customWidth="1"/>
    <col min="21" max="21" width="9.1796875" style="200"/>
    <col min="22" max="22" width="10.81640625" style="200" customWidth="1"/>
    <col min="23" max="23" width="10.1796875" style="200" bestFit="1" customWidth="1"/>
    <col min="24" max="256" width="9.1796875" style="200"/>
    <col min="257" max="257" width="3.81640625" style="200" customWidth="1"/>
    <col min="258" max="258" width="26.7265625" style="200" customWidth="1"/>
    <col min="259" max="259" width="19" style="200" customWidth="1"/>
    <col min="260" max="260" width="9.81640625" style="200" customWidth="1"/>
    <col min="261" max="261" width="10.1796875" style="200" customWidth="1"/>
    <col min="262" max="262" width="7.453125" style="200" customWidth="1"/>
    <col min="263" max="264" width="11.453125" style="200" customWidth="1"/>
    <col min="265" max="265" width="10" style="200" customWidth="1"/>
    <col min="266" max="266" width="9.7265625" style="200" customWidth="1"/>
    <col min="267" max="267" width="11.81640625" style="200" customWidth="1"/>
    <col min="268" max="268" width="9.81640625" style="200" customWidth="1"/>
    <col min="269" max="270" width="9.453125" style="200" customWidth="1"/>
    <col min="271" max="271" width="7.7265625" style="200" customWidth="1"/>
    <col min="272" max="272" width="11.81640625" style="200" customWidth="1"/>
    <col min="273" max="273" width="12.54296875" style="200" customWidth="1"/>
    <col min="274" max="274" width="11.1796875" style="200" bestFit="1" customWidth="1"/>
    <col min="275" max="275" width="10.7265625" style="200" customWidth="1"/>
    <col min="276" max="276" width="12" style="200" customWidth="1"/>
    <col min="277" max="277" width="9.1796875" style="200"/>
    <col min="278" max="278" width="10.81640625" style="200" customWidth="1"/>
    <col min="279" max="279" width="10.1796875" style="200" bestFit="1" customWidth="1"/>
    <col min="280" max="512" width="9.1796875" style="200"/>
    <col min="513" max="513" width="3.81640625" style="200" customWidth="1"/>
    <col min="514" max="514" width="26.7265625" style="200" customWidth="1"/>
    <col min="515" max="515" width="19" style="200" customWidth="1"/>
    <col min="516" max="516" width="9.81640625" style="200" customWidth="1"/>
    <col min="517" max="517" width="10.1796875" style="200" customWidth="1"/>
    <col min="518" max="518" width="7.453125" style="200" customWidth="1"/>
    <col min="519" max="520" width="11.453125" style="200" customWidth="1"/>
    <col min="521" max="521" width="10" style="200" customWidth="1"/>
    <col min="522" max="522" width="9.7265625" style="200" customWidth="1"/>
    <col min="523" max="523" width="11.81640625" style="200" customWidth="1"/>
    <col min="524" max="524" width="9.81640625" style="200" customWidth="1"/>
    <col min="525" max="526" width="9.453125" style="200" customWidth="1"/>
    <col min="527" max="527" width="7.7265625" style="200" customWidth="1"/>
    <col min="528" max="528" width="11.81640625" style="200" customWidth="1"/>
    <col min="529" max="529" width="12.54296875" style="200" customWidth="1"/>
    <col min="530" max="530" width="11.1796875" style="200" bestFit="1" customWidth="1"/>
    <col min="531" max="531" width="10.7265625" style="200" customWidth="1"/>
    <col min="532" max="532" width="12" style="200" customWidth="1"/>
    <col min="533" max="533" width="9.1796875" style="200"/>
    <col min="534" max="534" width="10.81640625" style="200" customWidth="1"/>
    <col min="535" max="535" width="10.1796875" style="200" bestFit="1" customWidth="1"/>
    <col min="536" max="768" width="9.1796875" style="200"/>
    <col min="769" max="769" width="3.81640625" style="200" customWidth="1"/>
    <col min="770" max="770" width="26.7265625" style="200" customWidth="1"/>
    <col min="771" max="771" width="19" style="200" customWidth="1"/>
    <col min="772" max="772" width="9.81640625" style="200" customWidth="1"/>
    <col min="773" max="773" width="10.1796875" style="200" customWidth="1"/>
    <col min="774" max="774" width="7.453125" style="200" customWidth="1"/>
    <col min="775" max="776" width="11.453125" style="200" customWidth="1"/>
    <col min="777" max="777" width="10" style="200" customWidth="1"/>
    <col min="778" max="778" width="9.7265625" style="200" customWidth="1"/>
    <col min="779" max="779" width="11.81640625" style="200" customWidth="1"/>
    <col min="780" max="780" width="9.81640625" style="200" customWidth="1"/>
    <col min="781" max="782" width="9.453125" style="200" customWidth="1"/>
    <col min="783" max="783" width="7.7265625" style="200" customWidth="1"/>
    <col min="784" max="784" width="11.81640625" style="200" customWidth="1"/>
    <col min="785" max="785" width="12.54296875" style="200" customWidth="1"/>
    <col min="786" max="786" width="11.1796875" style="200" bestFit="1" customWidth="1"/>
    <col min="787" max="787" width="10.7265625" style="200" customWidth="1"/>
    <col min="788" max="788" width="12" style="200" customWidth="1"/>
    <col min="789" max="789" width="9.1796875" style="200"/>
    <col min="790" max="790" width="10.81640625" style="200" customWidth="1"/>
    <col min="791" max="791" width="10.1796875" style="200" bestFit="1" customWidth="1"/>
    <col min="792" max="1024" width="9.1796875" style="200"/>
    <col min="1025" max="1025" width="3.81640625" style="200" customWidth="1"/>
    <col min="1026" max="1026" width="26.7265625" style="200" customWidth="1"/>
    <col min="1027" max="1027" width="19" style="200" customWidth="1"/>
    <col min="1028" max="1028" width="9.81640625" style="200" customWidth="1"/>
    <col min="1029" max="1029" width="10.1796875" style="200" customWidth="1"/>
    <col min="1030" max="1030" width="7.453125" style="200" customWidth="1"/>
    <col min="1031" max="1032" width="11.453125" style="200" customWidth="1"/>
    <col min="1033" max="1033" width="10" style="200" customWidth="1"/>
    <col min="1034" max="1034" width="9.7265625" style="200" customWidth="1"/>
    <col min="1035" max="1035" width="11.81640625" style="200" customWidth="1"/>
    <col min="1036" max="1036" width="9.81640625" style="200" customWidth="1"/>
    <col min="1037" max="1038" width="9.453125" style="200" customWidth="1"/>
    <col min="1039" max="1039" width="7.7265625" style="200" customWidth="1"/>
    <col min="1040" max="1040" width="11.81640625" style="200" customWidth="1"/>
    <col min="1041" max="1041" width="12.54296875" style="200" customWidth="1"/>
    <col min="1042" max="1042" width="11.1796875" style="200" bestFit="1" customWidth="1"/>
    <col min="1043" max="1043" width="10.7265625" style="200" customWidth="1"/>
    <col min="1044" max="1044" width="12" style="200" customWidth="1"/>
    <col min="1045" max="1045" width="9.1796875" style="200"/>
    <col min="1046" max="1046" width="10.81640625" style="200" customWidth="1"/>
    <col min="1047" max="1047" width="10.1796875" style="200" bestFit="1" customWidth="1"/>
    <col min="1048" max="1280" width="9.1796875" style="200"/>
    <col min="1281" max="1281" width="3.81640625" style="200" customWidth="1"/>
    <col min="1282" max="1282" width="26.7265625" style="200" customWidth="1"/>
    <col min="1283" max="1283" width="19" style="200" customWidth="1"/>
    <col min="1284" max="1284" width="9.81640625" style="200" customWidth="1"/>
    <col min="1285" max="1285" width="10.1796875" style="200" customWidth="1"/>
    <col min="1286" max="1286" width="7.453125" style="200" customWidth="1"/>
    <col min="1287" max="1288" width="11.453125" style="200" customWidth="1"/>
    <col min="1289" max="1289" width="10" style="200" customWidth="1"/>
    <col min="1290" max="1290" width="9.7265625" style="200" customWidth="1"/>
    <col min="1291" max="1291" width="11.81640625" style="200" customWidth="1"/>
    <col min="1292" max="1292" width="9.81640625" style="200" customWidth="1"/>
    <col min="1293" max="1294" width="9.453125" style="200" customWidth="1"/>
    <col min="1295" max="1295" width="7.7265625" style="200" customWidth="1"/>
    <col min="1296" max="1296" width="11.81640625" style="200" customWidth="1"/>
    <col min="1297" max="1297" width="12.54296875" style="200" customWidth="1"/>
    <col min="1298" max="1298" width="11.1796875" style="200" bestFit="1" customWidth="1"/>
    <col min="1299" max="1299" width="10.7265625" style="200" customWidth="1"/>
    <col min="1300" max="1300" width="12" style="200" customWidth="1"/>
    <col min="1301" max="1301" width="9.1796875" style="200"/>
    <col min="1302" max="1302" width="10.81640625" style="200" customWidth="1"/>
    <col min="1303" max="1303" width="10.1796875" style="200" bestFit="1" customWidth="1"/>
    <col min="1304" max="1536" width="9.1796875" style="200"/>
    <col min="1537" max="1537" width="3.81640625" style="200" customWidth="1"/>
    <col min="1538" max="1538" width="26.7265625" style="200" customWidth="1"/>
    <col min="1539" max="1539" width="19" style="200" customWidth="1"/>
    <col min="1540" max="1540" width="9.81640625" style="200" customWidth="1"/>
    <col min="1541" max="1541" width="10.1796875" style="200" customWidth="1"/>
    <col min="1542" max="1542" width="7.453125" style="200" customWidth="1"/>
    <col min="1543" max="1544" width="11.453125" style="200" customWidth="1"/>
    <col min="1545" max="1545" width="10" style="200" customWidth="1"/>
    <col min="1546" max="1546" width="9.7265625" style="200" customWidth="1"/>
    <col min="1547" max="1547" width="11.81640625" style="200" customWidth="1"/>
    <col min="1548" max="1548" width="9.81640625" style="200" customWidth="1"/>
    <col min="1549" max="1550" width="9.453125" style="200" customWidth="1"/>
    <col min="1551" max="1551" width="7.7265625" style="200" customWidth="1"/>
    <col min="1552" max="1552" width="11.81640625" style="200" customWidth="1"/>
    <col min="1553" max="1553" width="12.54296875" style="200" customWidth="1"/>
    <col min="1554" max="1554" width="11.1796875" style="200" bestFit="1" customWidth="1"/>
    <col min="1555" max="1555" width="10.7265625" style="200" customWidth="1"/>
    <col min="1556" max="1556" width="12" style="200" customWidth="1"/>
    <col min="1557" max="1557" width="9.1796875" style="200"/>
    <col min="1558" max="1558" width="10.81640625" style="200" customWidth="1"/>
    <col min="1559" max="1559" width="10.1796875" style="200" bestFit="1" customWidth="1"/>
    <col min="1560" max="1792" width="9.1796875" style="200"/>
    <col min="1793" max="1793" width="3.81640625" style="200" customWidth="1"/>
    <col min="1794" max="1794" width="26.7265625" style="200" customWidth="1"/>
    <col min="1795" max="1795" width="19" style="200" customWidth="1"/>
    <col min="1796" max="1796" width="9.81640625" style="200" customWidth="1"/>
    <col min="1797" max="1797" width="10.1796875" style="200" customWidth="1"/>
    <col min="1798" max="1798" width="7.453125" style="200" customWidth="1"/>
    <col min="1799" max="1800" width="11.453125" style="200" customWidth="1"/>
    <col min="1801" max="1801" width="10" style="200" customWidth="1"/>
    <col min="1802" max="1802" width="9.7265625" style="200" customWidth="1"/>
    <col min="1803" max="1803" width="11.81640625" style="200" customWidth="1"/>
    <col min="1804" max="1804" width="9.81640625" style="200" customWidth="1"/>
    <col min="1805" max="1806" width="9.453125" style="200" customWidth="1"/>
    <col min="1807" max="1807" width="7.7265625" style="200" customWidth="1"/>
    <col min="1808" max="1808" width="11.81640625" style="200" customWidth="1"/>
    <col min="1809" max="1809" width="12.54296875" style="200" customWidth="1"/>
    <col min="1810" max="1810" width="11.1796875" style="200" bestFit="1" customWidth="1"/>
    <col min="1811" max="1811" width="10.7265625" style="200" customWidth="1"/>
    <col min="1812" max="1812" width="12" style="200" customWidth="1"/>
    <col min="1813" max="1813" width="9.1796875" style="200"/>
    <col min="1814" max="1814" width="10.81640625" style="200" customWidth="1"/>
    <col min="1815" max="1815" width="10.1796875" style="200" bestFit="1" customWidth="1"/>
    <col min="1816" max="2048" width="9.1796875" style="200"/>
    <col min="2049" max="2049" width="3.81640625" style="200" customWidth="1"/>
    <col min="2050" max="2050" width="26.7265625" style="200" customWidth="1"/>
    <col min="2051" max="2051" width="19" style="200" customWidth="1"/>
    <col min="2052" max="2052" width="9.81640625" style="200" customWidth="1"/>
    <col min="2053" max="2053" width="10.1796875" style="200" customWidth="1"/>
    <col min="2054" max="2054" width="7.453125" style="200" customWidth="1"/>
    <col min="2055" max="2056" width="11.453125" style="200" customWidth="1"/>
    <col min="2057" max="2057" width="10" style="200" customWidth="1"/>
    <col min="2058" max="2058" width="9.7265625" style="200" customWidth="1"/>
    <col min="2059" max="2059" width="11.81640625" style="200" customWidth="1"/>
    <col min="2060" max="2060" width="9.81640625" style="200" customWidth="1"/>
    <col min="2061" max="2062" width="9.453125" style="200" customWidth="1"/>
    <col min="2063" max="2063" width="7.7265625" style="200" customWidth="1"/>
    <col min="2064" max="2064" width="11.81640625" style="200" customWidth="1"/>
    <col min="2065" max="2065" width="12.54296875" style="200" customWidth="1"/>
    <col min="2066" max="2066" width="11.1796875" style="200" bestFit="1" customWidth="1"/>
    <col min="2067" max="2067" width="10.7265625" style="200" customWidth="1"/>
    <col min="2068" max="2068" width="12" style="200" customWidth="1"/>
    <col min="2069" max="2069" width="9.1796875" style="200"/>
    <col min="2070" max="2070" width="10.81640625" style="200" customWidth="1"/>
    <col min="2071" max="2071" width="10.1796875" style="200" bestFit="1" customWidth="1"/>
    <col min="2072" max="2304" width="9.1796875" style="200"/>
    <col min="2305" max="2305" width="3.81640625" style="200" customWidth="1"/>
    <col min="2306" max="2306" width="26.7265625" style="200" customWidth="1"/>
    <col min="2307" max="2307" width="19" style="200" customWidth="1"/>
    <col min="2308" max="2308" width="9.81640625" style="200" customWidth="1"/>
    <col min="2309" max="2309" width="10.1796875" style="200" customWidth="1"/>
    <col min="2310" max="2310" width="7.453125" style="200" customWidth="1"/>
    <col min="2311" max="2312" width="11.453125" style="200" customWidth="1"/>
    <col min="2313" max="2313" width="10" style="200" customWidth="1"/>
    <col min="2314" max="2314" width="9.7265625" style="200" customWidth="1"/>
    <col min="2315" max="2315" width="11.81640625" style="200" customWidth="1"/>
    <col min="2316" max="2316" width="9.81640625" style="200" customWidth="1"/>
    <col min="2317" max="2318" width="9.453125" style="200" customWidth="1"/>
    <col min="2319" max="2319" width="7.7265625" style="200" customWidth="1"/>
    <col min="2320" max="2320" width="11.81640625" style="200" customWidth="1"/>
    <col min="2321" max="2321" width="12.54296875" style="200" customWidth="1"/>
    <col min="2322" max="2322" width="11.1796875" style="200" bestFit="1" customWidth="1"/>
    <col min="2323" max="2323" width="10.7265625" style="200" customWidth="1"/>
    <col min="2324" max="2324" width="12" style="200" customWidth="1"/>
    <col min="2325" max="2325" width="9.1796875" style="200"/>
    <col min="2326" max="2326" width="10.81640625" style="200" customWidth="1"/>
    <col min="2327" max="2327" width="10.1796875" style="200" bestFit="1" customWidth="1"/>
    <col min="2328" max="2560" width="9.1796875" style="200"/>
    <col min="2561" max="2561" width="3.81640625" style="200" customWidth="1"/>
    <col min="2562" max="2562" width="26.7265625" style="200" customWidth="1"/>
    <col min="2563" max="2563" width="19" style="200" customWidth="1"/>
    <col min="2564" max="2564" width="9.81640625" style="200" customWidth="1"/>
    <col min="2565" max="2565" width="10.1796875" style="200" customWidth="1"/>
    <col min="2566" max="2566" width="7.453125" style="200" customWidth="1"/>
    <col min="2567" max="2568" width="11.453125" style="200" customWidth="1"/>
    <col min="2569" max="2569" width="10" style="200" customWidth="1"/>
    <col min="2570" max="2570" width="9.7265625" style="200" customWidth="1"/>
    <col min="2571" max="2571" width="11.81640625" style="200" customWidth="1"/>
    <col min="2572" max="2572" width="9.81640625" style="200" customWidth="1"/>
    <col min="2573" max="2574" width="9.453125" style="200" customWidth="1"/>
    <col min="2575" max="2575" width="7.7265625" style="200" customWidth="1"/>
    <col min="2576" max="2576" width="11.81640625" style="200" customWidth="1"/>
    <col min="2577" max="2577" width="12.54296875" style="200" customWidth="1"/>
    <col min="2578" max="2578" width="11.1796875" style="200" bestFit="1" customWidth="1"/>
    <col min="2579" max="2579" width="10.7265625" style="200" customWidth="1"/>
    <col min="2580" max="2580" width="12" style="200" customWidth="1"/>
    <col min="2581" max="2581" width="9.1796875" style="200"/>
    <col min="2582" max="2582" width="10.81640625" style="200" customWidth="1"/>
    <col min="2583" max="2583" width="10.1796875" style="200" bestFit="1" customWidth="1"/>
    <col min="2584" max="2816" width="9.1796875" style="200"/>
    <col min="2817" max="2817" width="3.81640625" style="200" customWidth="1"/>
    <col min="2818" max="2818" width="26.7265625" style="200" customWidth="1"/>
    <col min="2819" max="2819" width="19" style="200" customWidth="1"/>
    <col min="2820" max="2820" width="9.81640625" style="200" customWidth="1"/>
    <col min="2821" max="2821" width="10.1796875" style="200" customWidth="1"/>
    <col min="2822" max="2822" width="7.453125" style="200" customWidth="1"/>
    <col min="2823" max="2824" width="11.453125" style="200" customWidth="1"/>
    <col min="2825" max="2825" width="10" style="200" customWidth="1"/>
    <col min="2826" max="2826" width="9.7265625" style="200" customWidth="1"/>
    <col min="2827" max="2827" width="11.81640625" style="200" customWidth="1"/>
    <col min="2828" max="2828" width="9.81640625" style="200" customWidth="1"/>
    <col min="2829" max="2830" width="9.453125" style="200" customWidth="1"/>
    <col min="2831" max="2831" width="7.7265625" style="200" customWidth="1"/>
    <col min="2832" max="2832" width="11.81640625" style="200" customWidth="1"/>
    <col min="2833" max="2833" width="12.54296875" style="200" customWidth="1"/>
    <col min="2834" max="2834" width="11.1796875" style="200" bestFit="1" customWidth="1"/>
    <col min="2835" max="2835" width="10.7265625" style="200" customWidth="1"/>
    <col min="2836" max="2836" width="12" style="200" customWidth="1"/>
    <col min="2837" max="2837" width="9.1796875" style="200"/>
    <col min="2838" max="2838" width="10.81640625" style="200" customWidth="1"/>
    <col min="2839" max="2839" width="10.1796875" style="200" bestFit="1" customWidth="1"/>
    <col min="2840" max="3072" width="9.1796875" style="200"/>
    <col min="3073" max="3073" width="3.81640625" style="200" customWidth="1"/>
    <col min="3074" max="3074" width="26.7265625" style="200" customWidth="1"/>
    <col min="3075" max="3075" width="19" style="200" customWidth="1"/>
    <col min="3076" max="3076" width="9.81640625" style="200" customWidth="1"/>
    <col min="3077" max="3077" width="10.1796875" style="200" customWidth="1"/>
    <col min="3078" max="3078" width="7.453125" style="200" customWidth="1"/>
    <col min="3079" max="3080" width="11.453125" style="200" customWidth="1"/>
    <col min="3081" max="3081" width="10" style="200" customWidth="1"/>
    <col min="3082" max="3082" width="9.7265625" style="200" customWidth="1"/>
    <col min="3083" max="3083" width="11.81640625" style="200" customWidth="1"/>
    <col min="3084" max="3084" width="9.81640625" style="200" customWidth="1"/>
    <col min="3085" max="3086" width="9.453125" style="200" customWidth="1"/>
    <col min="3087" max="3087" width="7.7265625" style="200" customWidth="1"/>
    <col min="3088" max="3088" width="11.81640625" style="200" customWidth="1"/>
    <col min="3089" max="3089" width="12.54296875" style="200" customWidth="1"/>
    <col min="3090" max="3090" width="11.1796875" style="200" bestFit="1" customWidth="1"/>
    <col min="3091" max="3091" width="10.7265625" style="200" customWidth="1"/>
    <col min="3092" max="3092" width="12" style="200" customWidth="1"/>
    <col min="3093" max="3093" width="9.1796875" style="200"/>
    <col min="3094" max="3094" width="10.81640625" style="200" customWidth="1"/>
    <col min="3095" max="3095" width="10.1796875" style="200" bestFit="1" customWidth="1"/>
    <col min="3096" max="3328" width="9.1796875" style="200"/>
    <col min="3329" max="3329" width="3.81640625" style="200" customWidth="1"/>
    <col min="3330" max="3330" width="26.7265625" style="200" customWidth="1"/>
    <col min="3331" max="3331" width="19" style="200" customWidth="1"/>
    <col min="3332" max="3332" width="9.81640625" style="200" customWidth="1"/>
    <col min="3333" max="3333" width="10.1796875" style="200" customWidth="1"/>
    <col min="3334" max="3334" width="7.453125" style="200" customWidth="1"/>
    <col min="3335" max="3336" width="11.453125" style="200" customWidth="1"/>
    <col min="3337" max="3337" width="10" style="200" customWidth="1"/>
    <col min="3338" max="3338" width="9.7265625" style="200" customWidth="1"/>
    <col min="3339" max="3339" width="11.81640625" style="200" customWidth="1"/>
    <col min="3340" max="3340" width="9.81640625" style="200" customWidth="1"/>
    <col min="3341" max="3342" width="9.453125" style="200" customWidth="1"/>
    <col min="3343" max="3343" width="7.7265625" style="200" customWidth="1"/>
    <col min="3344" max="3344" width="11.81640625" style="200" customWidth="1"/>
    <col min="3345" max="3345" width="12.54296875" style="200" customWidth="1"/>
    <col min="3346" max="3346" width="11.1796875" style="200" bestFit="1" customWidth="1"/>
    <col min="3347" max="3347" width="10.7265625" style="200" customWidth="1"/>
    <col min="3348" max="3348" width="12" style="200" customWidth="1"/>
    <col min="3349" max="3349" width="9.1796875" style="200"/>
    <col min="3350" max="3350" width="10.81640625" style="200" customWidth="1"/>
    <col min="3351" max="3351" width="10.1796875" style="200" bestFit="1" customWidth="1"/>
    <col min="3352" max="3584" width="9.1796875" style="200"/>
    <col min="3585" max="3585" width="3.81640625" style="200" customWidth="1"/>
    <col min="3586" max="3586" width="26.7265625" style="200" customWidth="1"/>
    <col min="3587" max="3587" width="19" style="200" customWidth="1"/>
    <col min="3588" max="3588" width="9.81640625" style="200" customWidth="1"/>
    <col min="3589" max="3589" width="10.1796875" style="200" customWidth="1"/>
    <col min="3590" max="3590" width="7.453125" style="200" customWidth="1"/>
    <col min="3591" max="3592" width="11.453125" style="200" customWidth="1"/>
    <col min="3593" max="3593" width="10" style="200" customWidth="1"/>
    <col min="3594" max="3594" width="9.7265625" style="200" customWidth="1"/>
    <col min="3595" max="3595" width="11.81640625" style="200" customWidth="1"/>
    <col min="3596" max="3596" width="9.81640625" style="200" customWidth="1"/>
    <col min="3597" max="3598" width="9.453125" style="200" customWidth="1"/>
    <col min="3599" max="3599" width="7.7265625" style="200" customWidth="1"/>
    <col min="3600" max="3600" width="11.81640625" style="200" customWidth="1"/>
    <col min="3601" max="3601" width="12.54296875" style="200" customWidth="1"/>
    <col min="3602" max="3602" width="11.1796875" style="200" bestFit="1" customWidth="1"/>
    <col min="3603" max="3603" width="10.7265625" style="200" customWidth="1"/>
    <col min="3604" max="3604" width="12" style="200" customWidth="1"/>
    <col min="3605" max="3605" width="9.1796875" style="200"/>
    <col min="3606" max="3606" width="10.81640625" style="200" customWidth="1"/>
    <col min="3607" max="3607" width="10.1796875" style="200" bestFit="1" customWidth="1"/>
    <col min="3608" max="3840" width="9.1796875" style="200"/>
    <col min="3841" max="3841" width="3.81640625" style="200" customWidth="1"/>
    <col min="3842" max="3842" width="26.7265625" style="200" customWidth="1"/>
    <col min="3843" max="3843" width="19" style="200" customWidth="1"/>
    <col min="3844" max="3844" width="9.81640625" style="200" customWidth="1"/>
    <col min="3845" max="3845" width="10.1796875" style="200" customWidth="1"/>
    <col min="3846" max="3846" width="7.453125" style="200" customWidth="1"/>
    <col min="3847" max="3848" width="11.453125" style="200" customWidth="1"/>
    <col min="3849" max="3849" width="10" style="200" customWidth="1"/>
    <col min="3850" max="3850" width="9.7265625" style="200" customWidth="1"/>
    <col min="3851" max="3851" width="11.81640625" style="200" customWidth="1"/>
    <col min="3852" max="3852" width="9.81640625" style="200" customWidth="1"/>
    <col min="3853" max="3854" width="9.453125" style="200" customWidth="1"/>
    <col min="3855" max="3855" width="7.7265625" style="200" customWidth="1"/>
    <col min="3856" max="3856" width="11.81640625" style="200" customWidth="1"/>
    <col min="3857" max="3857" width="12.54296875" style="200" customWidth="1"/>
    <col min="3858" max="3858" width="11.1796875" style="200" bestFit="1" customWidth="1"/>
    <col min="3859" max="3859" width="10.7265625" style="200" customWidth="1"/>
    <col min="3860" max="3860" width="12" style="200" customWidth="1"/>
    <col min="3861" max="3861" width="9.1796875" style="200"/>
    <col min="3862" max="3862" width="10.81640625" style="200" customWidth="1"/>
    <col min="3863" max="3863" width="10.1796875" style="200" bestFit="1" customWidth="1"/>
    <col min="3864" max="4096" width="9.1796875" style="200"/>
    <col min="4097" max="4097" width="3.81640625" style="200" customWidth="1"/>
    <col min="4098" max="4098" width="26.7265625" style="200" customWidth="1"/>
    <col min="4099" max="4099" width="19" style="200" customWidth="1"/>
    <col min="4100" max="4100" width="9.81640625" style="200" customWidth="1"/>
    <col min="4101" max="4101" width="10.1796875" style="200" customWidth="1"/>
    <col min="4102" max="4102" width="7.453125" style="200" customWidth="1"/>
    <col min="4103" max="4104" width="11.453125" style="200" customWidth="1"/>
    <col min="4105" max="4105" width="10" style="200" customWidth="1"/>
    <col min="4106" max="4106" width="9.7265625" style="200" customWidth="1"/>
    <col min="4107" max="4107" width="11.81640625" style="200" customWidth="1"/>
    <col min="4108" max="4108" width="9.81640625" style="200" customWidth="1"/>
    <col min="4109" max="4110" width="9.453125" style="200" customWidth="1"/>
    <col min="4111" max="4111" width="7.7265625" style="200" customWidth="1"/>
    <col min="4112" max="4112" width="11.81640625" style="200" customWidth="1"/>
    <col min="4113" max="4113" width="12.54296875" style="200" customWidth="1"/>
    <col min="4114" max="4114" width="11.1796875" style="200" bestFit="1" customWidth="1"/>
    <col min="4115" max="4115" width="10.7265625" style="200" customWidth="1"/>
    <col min="4116" max="4116" width="12" style="200" customWidth="1"/>
    <col min="4117" max="4117" width="9.1796875" style="200"/>
    <col min="4118" max="4118" width="10.81640625" style="200" customWidth="1"/>
    <col min="4119" max="4119" width="10.1796875" style="200" bestFit="1" customWidth="1"/>
    <col min="4120" max="4352" width="9.1796875" style="200"/>
    <col min="4353" max="4353" width="3.81640625" style="200" customWidth="1"/>
    <col min="4354" max="4354" width="26.7265625" style="200" customWidth="1"/>
    <col min="4355" max="4355" width="19" style="200" customWidth="1"/>
    <col min="4356" max="4356" width="9.81640625" style="200" customWidth="1"/>
    <col min="4357" max="4357" width="10.1796875" style="200" customWidth="1"/>
    <col min="4358" max="4358" width="7.453125" style="200" customWidth="1"/>
    <col min="4359" max="4360" width="11.453125" style="200" customWidth="1"/>
    <col min="4361" max="4361" width="10" style="200" customWidth="1"/>
    <col min="4362" max="4362" width="9.7265625" style="200" customWidth="1"/>
    <col min="4363" max="4363" width="11.81640625" style="200" customWidth="1"/>
    <col min="4364" max="4364" width="9.81640625" style="200" customWidth="1"/>
    <col min="4365" max="4366" width="9.453125" style="200" customWidth="1"/>
    <col min="4367" max="4367" width="7.7265625" style="200" customWidth="1"/>
    <col min="4368" max="4368" width="11.81640625" style="200" customWidth="1"/>
    <col min="4369" max="4369" width="12.54296875" style="200" customWidth="1"/>
    <col min="4370" max="4370" width="11.1796875" style="200" bestFit="1" customWidth="1"/>
    <col min="4371" max="4371" width="10.7265625" style="200" customWidth="1"/>
    <col min="4372" max="4372" width="12" style="200" customWidth="1"/>
    <col min="4373" max="4373" width="9.1796875" style="200"/>
    <col min="4374" max="4374" width="10.81640625" style="200" customWidth="1"/>
    <col min="4375" max="4375" width="10.1796875" style="200" bestFit="1" customWidth="1"/>
    <col min="4376" max="4608" width="9.1796875" style="200"/>
    <col min="4609" max="4609" width="3.81640625" style="200" customWidth="1"/>
    <col min="4610" max="4610" width="26.7265625" style="200" customWidth="1"/>
    <col min="4611" max="4611" width="19" style="200" customWidth="1"/>
    <col min="4612" max="4612" width="9.81640625" style="200" customWidth="1"/>
    <col min="4613" max="4613" width="10.1796875" style="200" customWidth="1"/>
    <col min="4614" max="4614" width="7.453125" style="200" customWidth="1"/>
    <col min="4615" max="4616" width="11.453125" style="200" customWidth="1"/>
    <col min="4617" max="4617" width="10" style="200" customWidth="1"/>
    <col min="4618" max="4618" width="9.7265625" style="200" customWidth="1"/>
    <col min="4619" max="4619" width="11.81640625" style="200" customWidth="1"/>
    <col min="4620" max="4620" width="9.81640625" style="200" customWidth="1"/>
    <col min="4621" max="4622" width="9.453125" style="200" customWidth="1"/>
    <col min="4623" max="4623" width="7.7265625" style="200" customWidth="1"/>
    <col min="4624" max="4624" width="11.81640625" style="200" customWidth="1"/>
    <col min="4625" max="4625" width="12.54296875" style="200" customWidth="1"/>
    <col min="4626" max="4626" width="11.1796875" style="200" bestFit="1" customWidth="1"/>
    <col min="4627" max="4627" width="10.7265625" style="200" customWidth="1"/>
    <col min="4628" max="4628" width="12" style="200" customWidth="1"/>
    <col min="4629" max="4629" width="9.1796875" style="200"/>
    <col min="4630" max="4630" width="10.81640625" style="200" customWidth="1"/>
    <col min="4631" max="4631" width="10.1796875" style="200" bestFit="1" customWidth="1"/>
    <col min="4632" max="4864" width="9.1796875" style="200"/>
    <col min="4865" max="4865" width="3.81640625" style="200" customWidth="1"/>
    <col min="4866" max="4866" width="26.7265625" style="200" customWidth="1"/>
    <col min="4867" max="4867" width="19" style="200" customWidth="1"/>
    <col min="4868" max="4868" width="9.81640625" style="200" customWidth="1"/>
    <col min="4869" max="4869" width="10.1796875" style="200" customWidth="1"/>
    <col min="4870" max="4870" width="7.453125" style="200" customWidth="1"/>
    <col min="4871" max="4872" width="11.453125" style="200" customWidth="1"/>
    <col min="4873" max="4873" width="10" style="200" customWidth="1"/>
    <col min="4874" max="4874" width="9.7265625" style="200" customWidth="1"/>
    <col min="4875" max="4875" width="11.81640625" style="200" customWidth="1"/>
    <col min="4876" max="4876" width="9.81640625" style="200" customWidth="1"/>
    <col min="4877" max="4878" width="9.453125" style="200" customWidth="1"/>
    <col min="4879" max="4879" width="7.7265625" style="200" customWidth="1"/>
    <col min="4880" max="4880" width="11.81640625" style="200" customWidth="1"/>
    <col min="4881" max="4881" width="12.54296875" style="200" customWidth="1"/>
    <col min="4882" max="4882" width="11.1796875" style="200" bestFit="1" customWidth="1"/>
    <col min="4883" max="4883" width="10.7265625" style="200" customWidth="1"/>
    <col min="4884" max="4884" width="12" style="200" customWidth="1"/>
    <col min="4885" max="4885" width="9.1796875" style="200"/>
    <col min="4886" max="4886" width="10.81640625" style="200" customWidth="1"/>
    <col min="4887" max="4887" width="10.1796875" style="200" bestFit="1" customWidth="1"/>
    <col min="4888" max="5120" width="9.1796875" style="200"/>
    <col min="5121" max="5121" width="3.81640625" style="200" customWidth="1"/>
    <col min="5122" max="5122" width="26.7265625" style="200" customWidth="1"/>
    <col min="5123" max="5123" width="19" style="200" customWidth="1"/>
    <col min="5124" max="5124" width="9.81640625" style="200" customWidth="1"/>
    <col min="5125" max="5125" width="10.1796875" style="200" customWidth="1"/>
    <col min="5126" max="5126" width="7.453125" style="200" customWidth="1"/>
    <col min="5127" max="5128" width="11.453125" style="200" customWidth="1"/>
    <col min="5129" max="5129" width="10" style="200" customWidth="1"/>
    <col min="5130" max="5130" width="9.7265625" style="200" customWidth="1"/>
    <col min="5131" max="5131" width="11.81640625" style="200" customWidth="1"/>
    <col min="5132" max="5132" width="9.81640625" style="200" customWidth="1"/>
    <col min="5133" max="5134" width="9.453125" style="200" customWidth="1"/>
    <col min="5135" max="5135" width="7.7265625" style="200" customWidth="1"/>
    <col min="5136" max="5136" width="11.81640625" style="200" customWidth="1"/>
    <col min="5137" max="5137" width="12.54296875" style="200" customWidth="1"/>
    <col min="5138" max="5138" width="11.1796875" style="200" bestFit="1" customWidth="1"/>
    <col min="5139" max="5139" width="10.7265625" style="200" customWidth="1"/>
    <col min="5140" max="5140" width="12" style="200" customWidth="1"/>
    <col min="5141" max="5141" width="9.1796875" style="200"/>
    <col min="5142" max="5142" width="10.81640625" style="200" customWidth="1"/>
    <col min="5143" max="5143" width="10.1796875" style="200" bestFit="1" customWidth="1"/>
    <col min="5144" max="5376" width="9.1796875" style="200"/>
    <col min="5377" max="5377" width="3.81640625" style="200" customWidth="1"/>
    <col min="5378" max="5378" width="26.7265625" style="200" customWidth="1"/>
    <col min="5379" max="5379" width="19" style="200" customWidth="1"/>
    <col min="5380" max="5380" width="9.81640625" style="200" customWidth="1"/>
    <col min="5381" max="5381" width="10.1796875" style="200" customWidth="1"/>
    <col min="5382" max="5382" width="7.453125" style="200" customWidth="1"/>
    <col min="5383" max="5384" width="11.453125" style="200" customWidth="1"/>
    <col min="5385" max="5385" width="10" style="200" customWidth="1"/>
    <col min="5386" max="5386" width="9.7265625" style="200" customWidth="1"/>
    <col min="5387" max="5387" width="11.81640625" style="200" customWidth="1"/>
    <col min="5388" max="5388" width="9.81640625" style="200" customWidth="1"/>
    <col min="5389" max="5390" width="9.453125" style="200" customWidth="1"/>
    <col min="5391" max="5391" width="7.7265625" style="200" customWidth="1"/>
    <col min="5392" max="5392" width="11.81640625" style="200" customWidth="1"/>
    <col min="5393" max="5393" width="12.54296875" style="200" customWidth="1"/>
    <col min="5394" max="5394" width="11.1796875" style="200" bestFit="1" customWidth="1"/>
    <col min="5395" max="5395" width="10.7265625" style="200" customWidth="1"/>
    <col min="5396" max="5396" width="12" style="200" customWidth="1"/>
    <col min="5397" max="5397" width="9.1796875" style="200"/>
    <col min="5398" max="5398" width="10.81640625" style="200" customWidth="1"/>
    <col min="5399" max="5399" width="10.1796875" style="200" bestFit="1" customWidth="1"/>
    <col min="5400" max="5632" width="9.1796875" style="200"/>
    <col min="5633" max="5633" width="3.81640625" style="200" customWidth="1"/>
    <col min="5634" max="5634" width="26.7265625" style="200" customWidth="1"/>
    <col min="5635" max="5635" width="19" style="200" customWidth="1"/>
    <col min="5636" max="5636" width="9.81640625" style="200" customWidth="1"/>
    <col min="5637" max="5637" width="10.1796875" style="200" customWidth="1"/>
    <col min="5638" max="5638" width="7.453125" style="200" customWidth="1"/>
    <col min="5639" max="5640" width="11.453125" style="200" customWidth="1"/>
    <col min="5641" max="5641" width="10" style="200" customWidth="1"/>
    <col min="5642" max="5642" width="9.7265625" style="200" customWidth="1"/>
    <col min="5643" max="5643" width="11.81640625" style="200" customWidth="1"/>
    <col min="5644" max="5644" width="9.81640625" style="200" customWidth="1"/>
    <col min="5645" max="5646" width="9.453125" style="200" customWidth="1"/>
    <col min="5647" max="5647" width="7.7265625" style="200" customWidth="1"/>
    <col min="5648" max="5648" width="11.81640625" style="200" customWidth="1"/>
    <col min="5649" max="5649" width="12.54296875" style="200" customWidth="1"/>
    <col min="5650" max="5650" width="11.1796875" style="200" bestFit="1" customWidth="1"/>
    <col min="5651" max="5651" width="10.7265625" style="200" customWidth="1"/>
    <col min="5652" max="5652" width="12" style="200" customWidth="1"/>
    <col min="5653" max="5653" width="9.1796875" style="200"/>
    <col min="5654" max="5654" width="10.81640625" style="200" customWidth="1"/>
    <col min="5655" max="5655" width="10.1796875" style="200" bestFit="1" customWidth="1"/>
    <col min="5656" max="5888" width="9.1796875" style="200"/>
    <col min="5889" max="5889" width="3.81640625" style="200" customWidth="1"/>
    <col min="5890" max="5890" width="26.7265625" style="200" customWidth="1"/>
    <col min="5891" max="5891" width="19" style="200" customWidth="1"/>
    <col min="5892" max="5892" width="9.81640625" style="200" customWidth="1"/>
    <col min="5893" max="5893" width="10.1796875" style="200" customWidth="1"/>
    <col min="5894" max="5894" width="7.453125" style="200" customWidth="1"/>
    <col min="5895" max="5896" width="11.453125" style="200" customWidth="1"/>
    <col min="5897" max="5897" width="10" style="200" customWidth="1"/>
    <col min="5898" max="5898" width="9.7265625" style="200" customWidth="1"/>
    <col min="5899" max="5899" width="11.81640625" style="200" customWidth="1"/>
    <col min="5900" max="5900" width="9.81640625" style="200" customWidth="1"/>
    <col min="5901" max="5902" width="9.453125" style="200" customWidth="1"/>
    <col min="5903" max="5903" width="7.7265625" style="200" customWidth="1"/>
    <col min="5904" max="5904" width="11.81640625" style="200" customWidth="1"/>
    <col min="5905" max="5905" width="12.54296875" style="200" customWidth="1"/>
    <col min="5906" max="5906" width="11.1796875" style="200" bestFit="1" customWidth="1"/>
    <col min="5907" max="5907" width="10.7265625" style="200" customWidth="1"/>
    <col min="5908" max="5908" width="12" style="200" customWidth="1"/>
    <col min="5909" max="5909" width="9.1796875" style="200"/>
    <col min="5910" max="5910" width="10.81640625" style="200" customWidth="1"/>
    <col min="5911" max="5911" width="10.1796875" style="200" bestFit="1" customWidth="1"/>
    <col min="5912" max="6144" width="9.1796875" style="200"/>
    <col min="6145" max="6145" width="3.81640625" style="200" customWidth="1"/>
    <col min="6146" max="6146" width="26.7265625" style="200" customWidth="1"/>
    <col min="6147" max="6147" width="19" style="200" customWidth="1"/>
    <col min="6148" max="6148" width="9.81640625" style="200" customWidth="1"/>
    <col min="6149" max="6149" width="10.1796875" style="200" customWidth="1"/>
    <col min="6150" max="6150" width="7.453125" style="200" customWidth="1"/>
    <col min="6151" max="6152" width="11.453125" style="200" customWidth="1"/>
    <col min="6153" max="6153" width="10" style="200" customWidth="1"/>
    <col min="6154" max="6154" width="9.7265625" style="200" customWidth="1"/>
    <col min="6155" max="6155" width="11.81640625" style="200" customWidth="1"/>
    <col min="6156" max="6156" width="9.81640625" style="200" customWidth="1"/>
    <col min="6157" max="6158" width="9.453125" style="200" customWidth="1"/>
    <col min="6159" max="6159" width="7.7265625" style="200" customWidth="1"/>
    <col min="6160" max="6160" width="11.81640625" style="200" customWidth="1"/>
    <col min="6161" max="6161" width="12.54296875" style="200" customWidth="1"/>
    <col min="6162" max="6162" width="11.1796875" style="200" bestFit="1" customWidth="1"/>
    <col min="6163" max="6163" width="10.7265625" style="200" customWidth="1"/>
    <col min="6164" max="6164" width="12" style="200" customWidth="1"/>
    <col min="6165" max="6165" width="9.1796875" style="200"/>
    <col min="6166" max="6166" width="10.81640625" style="200" customWidth="1"/>
    <col min="6167" max="6167" width="10.1796875" style="200" bestFit="1" customWidth="1"/>
    <col min="6168" max="6400" width="9.1796875" style="200"/>
    <col min="6401" max="6401" width="3.81640625" style="200" customWidth="1"/>
    <col min="6402" max="6402" width="26.7265625" style="200" customWidth="1"/>
    <col min="6403" max="6403" width="19" style="200" customWidth="1"/>
    <col min="6404" max="6404" width="9.81640625" style="200" customWidth="1"/>
    <col min="6405" max="6405" width="10.1796875" style="200" customWidth="1"/>
    <col min="6406" max="6406" width="7.453125" style="200" customWidth="1"/>
    <col min="6407" max="6408" width="11.453125" style="200" customWidth="1"/>
    <col min="6409" max="6409" width="10" style="200" customWidth="1"/>
    <col min="6410" max="6410" width="9.7265625" style="200" customWidth="1"/>
    <col min="6411" max="6411" width="11.81640625" style="200" customWidth="1"/>
    <col min="6412" max="6412" width="9.81640625" style="200" customWidth="1"/>
    <col min="6413" max="6414" width="9.453125" style="200" customWidth="1"/>
    <col min="6415" max="6415" width="7.7265625" style="200" customWidth="1"/>
    <col min="6416" max="6416" width="11.81640625" style="200" customWidth="1"/>
    <col min="6417" max="6417" width="12.54296875" style="200" customWidth="1"/>
    <col min="6418" max="6418" width="11.1796875" style="200" bestFit="1" customWidth="1"/>
    <col min="6419" max="6419" width="10.7265625" style="200" customWidth="1"/>
    <col min="6420" max="6420" width="12" style="200" customWidth="1"/>
    <col min="6421" max="6421" width="9.1796875" style="200"/>
    <col min="6422" max="6422" width="10.81640625" style="200" customWidth="1"/>
    <col min="6423" max="6423" width="10.1796875" style="200" bestFit="1" customWidth="1"/>
    <col min="6424" max="6656" width="9.1796875" style="200"/>
    <col min="6657" max="6657" width="3.81640625" style="200" customWidth="1"/>
    <col min="6658" max="6658" width="26.7265625" style="200" customWidth="1"/>
    <col min="6659" max="6659" width="19" style="200" customWidth="1"/>
    <col min="6660" max="6660" width="9.81640625" style="200" customWidth="1"/>
    <col min="6661" max="6661" width="10.1796875" style="200" customWidth="1"/>
    <col min="6662" max="6662" width="7.453125" style="200" customWidth="1"/>
    <col min="6663" max="6664" width="11.453125" style="200" customWidth="1"/>
    <col min="6665" max="6665" width="10" style="200" customWidth="1"/>
    <col min="6666" max="6666" width="9.7265625" style="200" customWidth="1"/>
    <col min="6667" max="6667" width="11.81640625" style="200" customWidth="1"/>
    <col min="6668" max="6668" width="9.81640625" style="200" customWidth="1"/>
    <col min="6669" max="6670" width="9.453125" style="200" customWidth="1"/>
    <col min="6671" max="6671" width="7.7265625" style="200" customWidth="1"/>
    <col min="6672" max="6672" width="11.81640625" style="200" customWidth="1"/>
    <col min="6673" max="6673" width="12.54296875" style="200" customWidth="1"/>
    <col min="6674" max="6674" width="11.1796875" style="200" bestFit="1" customWidth="1"/>
    <col min="6675" max="6675" width="10.7265625" style="200" customWidth="1"/>
    <col min="6676" max="6676" width="12" style="200" customWidth="1"/>
    <col min="6677" max="6677" width="9.1796875" style="200"/>
    <col min="6678" max="6678" width="10.81640625" style="200" customWidth="1"/>
    <col min="6679" max="6679" width="10.1796875" style="200" bestFit="1" customWidth="1"/>
    <col min="6680" max="6912" width="9.1796875" style="200"/>
    <col min="6913" max="6913" width="3.81640625" style="200" customWidth="1"/>
    <col min="6914" max="6914" width="26.7265625" style="200" customWidth="1"/>
    <col min="6915" max="6915" width="19" style="200" customWidth="1"/>
    <col min="6916" max="6916" width="9.81640625" style="200" customWidth="1"/>
    <col min="6917" max="6917" width="10.1796875" style="200" customWidth="1"/>
    <col min="6918" max="6918" width="7.453125" style="200" customWidth="1"/>
    <col min="6919" max="6920" width="11.453125" style="200" customWidth="1"/>
    <col min="6921" max="6921" width="10" style="200" customWidth="1"/>
    <col min="6922" max="6922" width="9.7265625" style="200" customWidth="1"/>
    <col min="6923" max="6923" width="11.81640625" style="200" customWidth="1"/>
    <col min="6924" max="6924" width="9.81640625" style="200" customWidth="1"/>
    <col min="6925" max="6926" width="9.453125" style="200" customWidth="1"/>
    <col min="6927" max="6927" width="7.7265625" style="200" customWidth="1"/>
    <col min="6928" max="6928" width="11.81640625" style="200" customWidth="1"/>
    <col min="6929" max="6929" width="12.54296875" style="200" customWidth="1"/>
    <col min="6930" max="6930" width="11.1796875" style="200" bestFit="1" customWidth="1"/>
    <col min="6931" max="6931" width="10.7265625" style="200" customWidth="1"/>
    <col min="6932" max="6932" width="12" style="200" customWidth="1"/>
    <col min="6933" max="6933" width="9.1796875" style="200"/>
    <col min="6934" max="6934" width="10.81640625" style="200" customWidth="1"/>
    <col min="6935" max="6935" width="10.1796875" style="200" bestFit="1" customWidth="1"/>
    <col min="6936" max="7168" width="9.1796875" style="200"/>
    <col min="7169" max="7169" width="3.81640625" style="200" customWidth="1"/>
    <col min="7170" max="7170" width="26.7265625" style="200" customWidth="1"/>
    <col min="7171" max="7171" width="19" style="200" customWidth="1"/>
    <col min="7172" max="7172" width="9.81640625" style="200" customWidth="1"/>
    <col min="7173" max="7173" width="10.1796875" style="200" customWidth="1"/>
    <col min="7174" max="7174" width="7.453125" style="200" customWidth="1"/>
    <col min="7175" max="7176" width="11.453125" style="200" customWidth="1"/>
    <col min="7177" max="7177" width="10" style="200" customWidth="1"/>
    <col min="7178" max="7178" width="9.7265625" style="200" customWidth="1"/>
    <col min="7179" max="7179" width="11.81640625" style="200" customWidth="1"/>
    <col min="7180" max="7180" width="9.81640625" style="200" customWidth="1"/>
    <col min="7181" max="7182" width="9.453125" style="200" customWidth="1"/>
    <col min="7183" max="7183" width="7.7265625" style="200" customWidth="1"/>
    <col min="7184" max="7184" width="11.81640625" style="200" customWidth="1"/>
    <col min="7185" max="7185" width="12.54296875" style="200" customWidth="1"/>
    <col min="7186" max="7186" width="11.1796875" style="200" bestFit="1" customWidth="1"/>
    <col min="7187" max="7187" width="10.7265625" style="200" customWidth="1"/>
    <col min="7188" max="7188" width="12" style="200" customWidth="1"/>
    <col min="7189" max="7189" width="9.1796875" style="200"/>
    <col min="7190" max="7190" width="10.81640625" style="200" customWidth="1"/>
    <col min="7191" max="7191" width="10.1796875" style="200" bestFit="1" customWidth="1"/>
    <col min="7192" max="7424" width="9.1796875" style="200"/>
    <col min="7425" max="7425" width="3.81640625" style="200" customWidth="1"/>
    <col min="7426" max="7426" width="26.7265625" style="200" customWidth="1"/>
    <col min="7427" max="7427" width="19" style="200" customWidth="1"/>
    <col min="7428" max="7428" width="9.81640625" style="200" customWidth="1"/>
    <col min="7429" max="7429" width="10.1796875" style="200" customWidth="1"/>
    <col min="7430" max="7430" width="7.453125" style="200" customWidth="1"/>
    <col min="7431" max="7432" width="11.453125" style="200" customWidth="1"/>
    <col min="7433" max="7433" width="10" style="200" customWidth="1"/>
    <col min="7434" max="7434" width="9.7265625" style="200" customWidth="1"/>
    <col min="7435" max="7435" width="11.81640625" style="200" customWidth="1"/>
    <col min="7436" max="7436" width="9.81640625" style="200" customWidth="1"/>
    <col min="7437" max="7438" width="9.453125" style="200" customWidth="1"/>
    <col min="7439" max="7439" width="7.7265625" style="200" customWidth="1"/>
    <col min="7440" max="7440" width="11.81640625" style="200" customWidth="1"/>
    <col min="7441" max="7441" width="12.54296875" style="200" customWidth="1"/>
    <col min="7442" max="7442" width="11.1796875" style="200" bestFit="1" customWidth="1"/>
    <col min="7443" max="7443" width="10.7265625" style="200" customWidth="1"/>
    <col min="7444" max="7444" width="12" style="200" customWidth="1"/>
    <col min="7445" max="7445" width="9.1796875" style="200"/>
    <col min="7446" max="7446" width="10.81640625" style="200" customWidth="1"/>
    <col min="7447" max="7447" width="10.1796875" style="200" bestFit="1" customWidth="1"/>
    <col min="7448" max="7680" width="9.1796875" style="200"/>
    <col min="7681" max="7681" width="3.81640625" style="200" customWidth="1"/>
    <col min="7682" max="7682" width="26.7265625" style="200" customWidth="1"/>
    <col min="7683" max="7683" width="19" style="200" customWidth="1"/>
    <col min="7684" max="7684" width="9.81640625" style="200" customWidth="1"/>
    <col min="7685" max="7685" width="10.1796875" style="200" customWidth="1"/>
    <col min="7686" max="7686" width="7.453125" style="200" customWidth="1"/>
    <col min="7687" max="7688" width="11.453125" style="200" customWidth="1"/>
    <col min="7689" max="7689" width="10" style="200" customWidth="1"/>
    <col min="7690" max="7690" width="9.7265625" style="200" customWidth="1"/>
    <col min="7691" max="7691" width="11.81640625" style="200" customWidth="1"/>
    <col min="7692" max="7692" width="9.81640625" style="200" customWidth="1"/>
    <col min="7693" max="7694" width="9.453125" style="200" customWidth="1"/>
    <col min="7695" max="7695" width="7.7265625" style="200" customWidth="1"/>
    <col min="7696" max="7696" width="11.81640625" style="200" customWidth="1"/>
    <col min="7697" max="7697" width="12.54296875" style="200" customWidth="1"/>
    <col min="7698" max="7698" width="11.1796875" style="200" bestFit="1" customWidth="1"/>
    <col min="7699" max="7699" width="10.7265625" style="200" customWidth="1"/>
    <col min="7700" max="7700" width="12" style="200" customWidth="1"/>
    <col min="7701" max="7701" width="9.1796875" style="200"/>
    <col min="7702" max="7702" width="10.81640625" style="200" customWidth="1"/>
    <col min="7703" max="7703" width="10.1796875" style="200" bestFit="1" customWidth="1"/>
    <col min="7704" max="7936" width="9.1796875" style="200"/>
    <col min="7937" max="7937" width="3.81640625" style="200" customWidth="1"/>
    <col min="7938" max="7938" width="26.7265625" style="200" customWidth="1"/>
    <col min="7939" max="7939" width="19" style="200" customWidth="1"/>
    <col min="7940" max="7940" width="9.81640625" style="200" customWidth="1"/>
    <col min="7941" max="7941" width="10.1796875" style="200" customWidth="1"/>
    <col min="7942" max="7942" width="7.453125" style="200" customWidth="1"/>
    <col min="7943" max="7944" width="11.453125" style="200" customWidth="1"/>
    <col min="7945" max="7945" width="10" style="200" customWidth="1"/>
    <col min="7946" max="7946" width="9.7265625" style="200" customWidth="1"/>
    <col min="7947" max="7947" width="11.81640625" style="200" customWidth="1"/>
    <col min="7948" max="7948" width="9.81640625" style="200" customWidth="1"/>
    <col min="7949" max="7950" width="9.453125" style="200" customWidth="1"/>
    <col min="7951" max="7951" width="7.7265625" style="200" customWidth="1"/>
    <col min="7952" max="7952" width="11.81640625" style="200" customWidth="1"/>
    <col min="7953" max="7953" width="12.54296875" style="200" customWidth="1"/>
    <col min="7954" max="7954" width="11.1796875" style="200" bestFit="1" customWidth="1"/>
    <col min="7955" max="7955" width="10.7265625" style="200" customWidth="1"/>
    <col min="7956" max="7956" width="12" style="200" customWidth="1"/>
    <col min="7957" max="7957" width="9.1796875" style="200"/>
    <col min="7958" max="7958" width="10.81640625" style="200" customWidth="1"/>
    <col min="7959" max="7959" width="10.1796875" style="200" bestFit="1" customWidth="1"/>
    <col min="7960" max="8192" width="9.1796875" style="200"/>
    <col min="8193" max="8193" width="3.81640625" style="200" customWidth="1"/>
    <col min="8194" max="8194" width="26.7265625" style="200" customWidth="1"/>
    <col min="8195" max="8195" width="19" style="200" customWidth="1"/>
    <col min="8196" max="8196" width="9.81640625" style="200" customWidth="1"/>
    <col min="8197" max="8197" width="10.1796875" style="200" customWidth="1"/>
    <col min="8198" max="8198" width="7.453125" style="200" customWidth="1"/>
    <col min="8199" max="8200" width="11.453125" style="200" customWidth="1"/>
    <col min="8201" max="8201" width="10" style="200" customWidth="1"/>
    <col min="8202" max="8202" width="9.7265625" style="200" customWidth="1"/>
    <col min="8203" max="8203" width="11.81640625" style="200" customWidth="1"/>
    <col min="8204" max="8204" width="9.81640625" style="200" customWidth="1"/>
    <col min="8205" max="8206" width="9.453125" style="200" customWidth="1"/>
    <col min="8207" max="8207" width="7.7265625" style="200" customWidth="1"/>
    <col min="8208" max="8208" width="11.81640625" style="200" customWidth="1"/>
    <col min="8209" max="8209" width="12.54296875" style="200" customWidth="1"/>
    <col min="8210" max="8210" width="11.1796875" style="200" bestFit="1" customWidth="1"/>
    <col min="8211" max="8211" width="10.7265625" style="200" customWidth="1"/>
    <col min="8212" max="8212" width="12" style="200" customWidth="1"/>
    <col min="8213" max="8213" width="9.1796875" style="200"/>
    <col min="8214" max="8214" width="10.81640625" style="200" customWidth="1"/>
    <col min="8215" max="8215" width="10.1796875" style="200" bestFit="1" customWidth="1"/>
    <col min="8216" max="8448" width="9.1796875" style="200"/>
    <col min="8449" max="8449" width="3.81640625" style="200" customWidth="1"/>
    <col min="8450" max="8450" width="26.7265625" style="200" customWidth="1"/>
    <col min="8451" max="8451" width="19" style="200" customWidth="1"/>
    <col min="8452" max="8452" width="9.81640625" style="200" customWidth="1"/>
    <col min="8453" max="8453" width="10.1796875" style="200" customWidth="1"/>
    <col min="8454" max="8454" width="7.453125" style="200" customWidth="1"/>
    <col min="8455" max="8456" width="11.453125" style="200" customWidth="1"/>
    <col min="8457" max="8457" width="10" style="200" customWidth="1"/>
    <col min="8458" max="8458" width="9.7265625" style="200" customWidth="1"/>
    <col min="8459" max="8459" width="11.81640625" style="200" customWidth="1"/>
    <col min="8460" max="8460" width="9.81640625" style="200" customWidth="1"/>
    <col min="8461" max="8462" width="9.453125" style="200" customWidth="1"/>
    <col min="8463" max="8463" width="7.7265625" style="200" customWidth="1"/>
    <col min="8464" max="8464" width="11.81640625" style="200" customWidth="1"/>
    <col min="8465" max="8465" width="12.54296875" style="200" customWidth="1"/>
    <col min="8466" max="8466" width="11.1796875" style="200" bestFit="1" customWidth="1"/>
    <col min="8467" max="8467" width="10.7265625" style="200" customWidth="1"/>
    <col min="8468" max="8468" width="12" style="200" customWidth="1"/>
    <col min="8469" max="8469" width="9.1796875" style="200"/>
    <col min="8470" max="8470" width="10.81640625" style="200" customWidth="1"/>
    <col min="8471" max="8471" width="10.1796875" style="200" bestFit="1" customWidth="1"/>
    <col min="8472" max="8704" width="9.1796875" style="200"/>
    <col min="8705" max="8705" width="3.81640625" style="200" customWidth="1"/>
    <col min="8706" max="8706" width="26.7265625" style="200" customWidth="1"/>
    <col min="8707" max="8707" width="19" style="200" customWidth="1"/>
    <col min="8708" max="8708" width="9.81640625" style="200" customWidth="1"/>
    <col min="8709" max="8709" width="10.1796875" style="200" customWidth="1"/>
    <col min="8710" max="8710" width="7.453125" style="200" customWidth="1"/>
    <col min="8711" max="8712" width="11.453125" style="200" customWidth="1"/>
    <col min="8713" max="8713" width="10" style="200" customWidth="1"/>
    <col min="8714" max="8714" width="9.7265625" style="200" customWidth="1"/>
    <col min="8715" max="8715" width="11.81640625" style="200" customWidth="1"/>
    <col min="8716" max="8716" width="9.81640625" style="200" customWidth="1"/>
    <col min="8717" max="8718" width="9.453125" style="200" customWidth="1"/>
    <col min="8719" max="8719" width="7.7265625" style="200" customWidth="1"/>
    <col min="8720" max="8720" width="11.81640625" style="200" customWidth="1"/>
    <col min="8721" max="8721" width="12.54296875" style="200" customWidth="1"/>
    <col min="8722" max="8722" width="11.1796875" style="200" bestFit="1" customWidth="1"/>
    <col min="8723" max="8723" width="10.7265625" style="200" customWidth="1"/>
    <col min="8724" max="8724" width="12" style="200" customWidth="1"/>
    <col min="8725" max="8725" width="9.1796875" style="200"/>
    <col min="8726" max="8726" width="10.81640625" style="200" customWidth="1"/>
    <col min="8727" max="8727" width="10.1796875" style="200" bestFit="1" customWidth="1"/>
    <col min="8728" max="8960" width="9.1796875" style="200"/>
    <col min="8961" max="8961" width="3.81640625" style="200" customWidth="1"/>
    <col min="8962" max="8962" width="26.7265625" style="200" customWidth="1"/>
    <col min="8963" max="8963" width="19" style="200" customWidth="1"/>
    <col min="8964" max="8964" width="9.81640625" style="200" customWidth="1"/>
    <col min="8965" max="8965" width="10.1796875" style="200" customWidth="1"/>
    <col min="8966" max="8966" width="7.453125" style="200" customWidth="1"/>
    <col min="8967" max="8968" width="11.453125" style="200" customWidth="1"/>
    <col min="8969" max="8969" width="10" style="200" customWidth="1"/>
    <col min="8970" max="8970" width="9.7265625" style="200" customWidth="1"/>
    <col min="8971" max="8971" width="11.81640625" style="200" customWidth="1"/>
    <col min="8972" max="8972" width="9.81640625" style="200" customWidth="1"/>
    <col min="8973" max="8974" width="9.453125" style="200" customWidth="1"/>
    <col min="8975" max="8975" width="7.7265625" style="200" customWidth="1"/>
    <col min="8976" max="8976" width="11.81640625" style="200" customWidth="1"/>
    <col min="8977" max="8977" width="12.54296875" style="200" customWidth="1"/>
    <col min="8978" max="8978" width="11.1796875" style="200" bestFit="1" customWidth="1"/>
    <col min="8979" max="8979" width="10.7265625" style="200" customWidth="1"/>
    <col min="8980" max="8980" width="12" style="200" customWidth="1"/>
    <col min="8981" max="8981" width="9.1796875" style="200"/>
    <col min="8982" max="8982" width="10.81640625" style="200" customWidth="1"/>
    <col min="8983" max="8983" width="10.1796875" style="200" bestFit="1" customWidth="1"/>
    <col min="8984" max="9216" width="9.1796875" style="200"/>
    <col min="9217" max="9217" width="3.81640625" style="200" customWidth="1"/>
    <col min="9218" max="9218" width="26.7265625" style="200" customWidth="1"/>
    <col min="9219" max="9219" width="19" style="200" customWidth="1"/>
    <col min="9220" max="9220" width="9.81640625" style="200" customWidth="1"/>
    <col min="9221" max="9221" width="10.1796875" style="200" customWidth="1"/>
    <col min="9222" max="9222" width="7.453125" style="200" customWidth="1"/>
    <col min="9223" max="9224" width="11.453125" style="200" customWidth="1"/>
    <col min="9225" max="9225" width="10" style="200" customWidth="1"/>
    <col min="9226" max="9226" width="9.7265625" style="200" customWidth="1"/>
    <col min="9227" max="9227" width="11.81640625" style="200" customWidth="1"/>
    <col min="9228" max="9228" width="9.81640625" style="200" customWidth="1"/>
    <col min="9229" max="9230" width="9.453125" style="200" customWidth="1"/>
    <col min="9231" max="9231" width="7.7265625" style="200" customWidth="1"/>
    <col min="9232" max="9232" width="11.81640625" style="200" customWidth="1"/>
    <col min="9233" max="9233" width="12.54296875" style="200" customWidth="1"/>
    <col min="9234" max="9234" width="11.1796875" style="200" bestFit="1" customWidth="1"/>
    <col min="9235" max="9235" width="10.7265625" style="200" customWidth="1"/>
    <col min="9236" max="9236" width="12" style="200" customWidth="1"/>
    <col min="9237" max="9237" width="9.1796875" style="200"/>
    <col min="9238" max="9238" width="10.81640625" style="200" customWidth="1"/>
    <col min="9239" max="9239" width="10.1796875" style="200" bestFit="1" customWidth="1"/>
    <col min="9240" max="9472" width="9.1796875" style="200"/>
    <col min="9473" max="9473" width="3.81640625" style="200" customWidth="1"/>
    <col min="9474" max="9474" width="26.7265625" style="200" customWidth="1"/>
    <col min="9475" max="9475" width="19" style="200" customWidth="1"/>
    <col min="9476" max="9476" width="9.81640625" style="200" customWidth="1"/>
    <col min="9477" max="9477" width="10.1796875" style="200" customWidth="1"/>
    <col min="9478" max="9478" width="7.453125" style="200" customWidth="1"/>
    <col min="9479" max="9480" width="11.453125" style="200" customWidth="1"/>
    <col min="9481" max="9481" width="10" style="200" customWidth="1"/>
    <col min="9482" max="9482" width="9.7265625" style="200" customWidth="1"/>
    <col min="9483" max="9483" width="11.81640625" style="200" customWidth="1"/>
    <col min="9484" max="9484" width="9.81640625" style="200" customWidth="1"/>
    <col min="9485" max="9486" width="9.453125" style="200" customWidth="1"/>
    <col min="9487" max="9487" width="7.7265625" style="200" customWidth="1"/>
    <col min="9488" max="9488" width="11.81640625" style="200" customWidth="1"/>
    <col min="9489" max="9489" width="12.54296875" style="200" customWidth="1"/>
    <col min="9490" max="9490" width="11.1796875" style="200" bestFit="1" customWidth="1"/>
    <col min="9491" max="9491" width="10.7265625" style="200" customWidth="1"/>
    <col min="9492" max="9492" width="12" style="200" customWidth="1"/>
    <col min="9493" max="9493" width="9.1796875" style="200"/>
    <col min="9494" max="9494" width="10.81640625" style="200" customWidth="1"/>
    <col min="9495" max="9495" width="10.1796875" style="200" bestFit="1" customWidth="1"/>
    <col min="9496" max="9728" width="9.1796875" style="200"/>
    <col min="9729" max="9729" width="3.81640625" style="200" customWidth="1"/>
    <col min="9730" max="9730" width="26.7265625" style="200" customWidth="1"/>
    <col min="9731" max="9731" width="19" style="200" customWidth="1"/>
    <col min="9732" max="9732" width="9.81640625" style="200" customWidth="1"/>
    <col min="9733" max="9733" width="10.1796875" style="200" customWidth="1"/>
    <col min="9734" max="9734" width="7.453125" style="200" customWidth="1"/>
    <col min="9735" max="9736" width="11.453125" style="200" customWidth="1"/>
    <col min="9737" max="9737" width="10" style="200" customWidth="1"/>
    <col min="9738" max="9738" width="9.7265625" style="200" customWidth="1"/>
    <col min="9739" max="9739" width="11.81640625" style="200" customWidth="1"/>
    <col min="9740" max="9740" width="9.81640625" style="200" customWidth="1"/>
    <col min="9741" max="9742" width="9.453125" style="200" customWidth="1"/>
    <col min="9743" max="9743" width="7.7265625" style="200" customWidth="1"/>
    <col min="9744" max="9744" width="11.81640625" style="200" customWidth="1"/>
    <col min="9745" max="9745" width="12.54296875" style="200" customWidth="1"/>
    <col min="9746" max="9746" width="11.1796875" style="200" bestFit="1" customWidth="1"/>
    <col min="9747" max="9747" width="10.7265625" style="200" customWidth="1"/>
    <col min="9748" max="9748" width="12" style="200" customWidth="1"/>
    <col min="9749" max="9749" width="9.1796875" style="200"/>
    <col min="9750" max="9750" width="10.81640625" style="200" customWidth="1"/>
    <col min="9751" max="9751" width="10.1796875" style="200" bestFit="1" customWidth="1"/>
    <col min="9752" max="9984" width="9.1796875" style="200"/>
    <col min="9985" max="9985" width="3.81640625" style="200" customWidth="1"/>
    <col min="9986" max="9986" width="26.7265625" style="200" customWidth="1"/>
    <col min="9987" max="9987" width="19" style="200" customWidth="1"/>
    <col min="9988" max="9988" width="9.81640625" style="200" customWidth="1"/>
    <col min="9989" max="9989" width="10.1796875" style="200" customWidth="1"/>
    <col min="9990" max="9990" width="7.453125" style="200" customWidth="1"/>
    <col min="9991" max="9992" width="11.453125" style="200" customWidth="1"/>
    <col min="9993" max="9993" width="10" style="200" customWidth="1"/>
    <col min="9994" max="9994" width="9.7265625" style="200" customWidth="1"/>
    <col min="9995" max="9995" width="11.81640625" style="200" customWidth="1"/>
    <col min="9996" max="9996" width="9.81640625" style="200" customWidth="1"/>
    <col min="9997" max="9998" width="9.453125" style="200" customWidth="1"/>
    <col min="9999" max="9999" width="7.7265625" style="200" customWidth="1"/>
    <col min="10000" max="10000" width="11.81640625" style="200" customWidth="1"/>
    <col min="10001" max="10001" width="12.54296875" style="200" customWidth="1"/>
    <col min="10002" max="10002" width="11.1796875" style="200" bestFit="1" customWidth="1"/>
    <col min="10003" max="10003" width="10.7265625" style="200" customWidth="1"/>
    <col min="10004" max="10004" width="12" style="200" customWidth="1"/>
    <col min="10005" max="10005" width="9.1796875" style="200"/>
    <col min="10006" max="10006" width="10.81640625" style="200" customWidth="1"/>
    <col min="10007" max="10007" width="10.1796875" style="200" bestFit="1" customWidth="1"/>
    <col min="10008" max="10240" width="9.1796875" style="200"/>
    <col min="10241" max="10241" width="3.81640625" style="200" customWidth="1"/>
    <col min="10242" max="10242" width="26.7265625" style="200" customWidth="1"/>
    <col min="10243" max="10243" width="19" style="200" customWidth="1"/>
    <col min="10244" max="10244" width="9.81640625" style="200" customWidth="1"/>
    <col min="10245" max="10245" width="10.1796875" style="200" customWidth="1"/>
    <col min="10246" max="10246" width="7.453125" style="200" customWidth="1"/>
    <col min="10247" max="10248" width="11.453125" style="200" customWidth="1"/>
    <col min="10249" max="10249" width="10" style="200" customWidth="1"/>
    <col min="10250" max="10250" width="9.7265625" style="200" customWidth="1"/>
    <col min="10251" max="10251" width="11.81640625" style="200" customWidth="1"/>
    <col min="10252" max="10252" width="9.81640625" style="200" customWidth="1"/>
    <col min="10253" max="10254" width="9.453125" style="200" customWidth="1"/>
    <col min="10255" max="10255" width="7.7265625" style="200" customWidth="1"/>
    <col min="10256" max="10256" width="11.81640625" style="200" customWidth="1"/>
    <col min="10257" max="10257" width="12.54296875" style="200" customWidth="1"/>
    <col min="10258" max="10258" width="11.1796875" style="200" bestFit="1" customWidth="1"/>
    <col min="10259" max="10259" width="10.7265625" style="200" customWidth="1"/>
    <col min="10260" max="10260" width="12" style="200" customWidth="1"/>
    <col min="10261" max="10261" width="9.1796875" style="200"/>
    <col min="10262" max="10262" width="10.81640625" style="200" customWidth="1"/>
    <col min="10263" max="10263" width="10.1796875" style="200" bestFit="1" customWidth="1"/>
    <col min="10264" max="10496" width="9.1796875" style="200"/>
    <col min="10497" max="10497" width="3.81640625" style="200" customWidth="1"/>
    <col min="10498" max="10498" width="26.7265625" style="200" customWidth="1"/>
    <col min="10499" max="10499" width="19" style="200" customWidth="1"/>
    <col min="10500" max="10500" width="9.81640625" style="200" customWidth="1"/>
    <col min="10501" max="10501" width="10.1796875" style="200" customWidth="1"/>
    <col min="10502" max="10502" width="7.453125" style="200" customWidth="1"/>
    <col min="10503" max="10504" width="11.453125" style="200" customWidth="1"/>
    <col min="10505" max="10505" width="10" style="200" customWidth="1"/>
    <col min="10506" max="10506" width="9.7265625" style="200" customWidth="1"/>
    <col min="10507" max="10507" width="11.81640625" style="200" customWidth="1"/>
    <col min="10508" max="10508" width="9.81640625" style="200" customWidth="1"/>
    <col min="10509" max="10510" width="9.453125" style="200" customWidth="1"/>
    <col min="10511" max="10511" width="7.7265625" style="200" customWidth="1"/>
    <col min="10512" max="10512" width="11.81640625" style="200" customWidth="1"/>
    <col min="10513" max="10513" width="12.54296875" style="200" customWidth="1"/>
    <col min="10514" max="10514" width="11.1796875" style="200" bestFit="1" customWidth="1"/>
    <col min="10515" max="10515" width="10.7265625" style="200" customWidth="1"/>
    <col min="10516" max="10516" width="12" style="200" customWidth="1"/>
    <col min="10517" max="10517" width="9.1796875" style="200"/>
    <col min="10518" max="10518" width="10.81640625" style="200" customWidth="1"/>
    <col min="10519" max="10519" width="10.1796875" style="200" bestFit="1" customWidth="1"/>
    <col min="10520" max="10752" width="9.1796875" style="200"/>
    <col min="10753" max="10753" width="3.81640625" style="200" customWidth="1"/>
    <col min="10754" max="10754" width="26.7265625" style="200" customWidth="1"/>
    <col min="10755" max="10755" width="19" style="200" customWidth="1"/>
    <col min="10756" max="10756" width="9.81640625" style="200" customWidth="1"/>
    <col min="10757" max="10757" width="10.1796875" style="200" customWidth="1"/>
    <col min="10758" max="10758" width="7.453125" style="200" customWidth="1"/>
    <col min="10759" max="10760" width="11.453125" style="200" customWidth="1"/>
    <col min="10761" max="10761" width="10" style="200" customWidth="1"/>
    <col min="10762" max="10762" width="9.7265625" style="200" customWidth="1"/>
    <col min="10763" max="10763" width="11.81640625" style="200" customWidth="1"/>
    <col min="10764" max="10764" width="9.81640625" style="200" customWidth="1"/>
    <col min="10765" max="10766" width="9.453125" style="200" customWidth="1"/>
    <col min="10767" max="10767" width="7.7265625" style="200" customWidth="1"/>
    <col min="10768" max="10768" width="11.81640625" style="200" customWidth="1"/>
    <col min="10769" max="10769" width="12.54296875" style="200" customWidth="1"/>
    <col min="10770" max="10770" width="11.1796875" style="200" bestFit="1" customWidth="1"/>
    <col min="10771" max="10771" width="10.7265625" style="200" customWidth="1"/>
    <col min="10772" max="10772" width="12" style="200" customWidth="1"/>
    <col min="10773" max="10773" width="9.1796875" style="200"/>
    <col min="10774" max="10774" width="10.81640625" style="200" customWidth="1"/>
    <col min="10775" max="10775" width="10.1796875" style="200" bestFit="1" customWidth="1"/>
    <col min="10776" max="11008" width="9.1796875" style="200"/>
    <col min="11009" max="11009" width="3.81640625" style="200" customWidth="1"/>
    <col min="11010" max="11010" width="26.7265625" style="200" customWidth="1"/>
    <col min="11011" max="11011" width="19" style="200" customWidth="1"/>
    <col min="11012" max="11012" width="9.81640625" style="200" customWidth="1"/>
    <col min="11013" max="11013" width="10.1796875" style="200" customWidth="1"/>
    <col min="11014" max="11014" width="7.453125" style="200" customWidth="1"/>
    <col min="11015" max="11016" width="11.453125" style="200" customWidth="1"/>
    <col min="11017" max="11017" width="10" style="200" customWidth="1"/>
    <col min="11018" max="11018" width="9.7265625" style="200" customWidth="1"/>
    <col min="11019" max="11019" width="11.81640625" style="200" customWidth="1"/>
    <col min="11020" max="11020" width="9.81640625" style="200" customWidth="1"/>
    <col min="11021" max="11022" width="9.453125" style="200" customWidth="1"/>
    <col min="11023" max="11023" width="7.7265625" style="200" customWidth="1"/>
    <col min="11024" max="11024" width="11.81640625" style="200" customWidth="1"/>
    <col min="11025" max="11025" width="12.54296875" style="200" customWidth="1"/>
    <col min="11026" max="11026" width="11.1796875" style="200" bestFit="1" customWidth="1"/>
    <col min="11027" max="11027" width="10.7265625" style="200" customWidth="1"/>
    <col min="11028" max="11028" width="12" style="200" customWidth="1"/>
    <col min="11029" max="11029" width="9.1796875" style="200"/>
    <col min="11030" max="11030" width="10.81640625" style="200" customWidth="1"/>
    <col min="11031" max="11031" width="10.1796875" style="200" bestFit="1" customWidth="1"/>
    <col min="11032" max="11264" width="9.1796875" style="200"/>
    <col min="11265" max="11265" width="3.81640625" style="200" customWidth="1"/>
    <col min="11266" max="11266" width="26.7265625" style="200" customWidth="1"/>
    <col min="11267" max="11267" width="19" style="200" customWidth="1"/>
    <col min="11268" max="11268" width="9.81640625" style="200" customWidth="1"/>
    <col min="11269" max="11269" width="10.1796875" style="200" customWidth="1"/>
    <col min="11270" max="11270" width="7.453125" style="200" customWidth="1"/>
    <col min="11271" max="11272" width="11.453125" style="200" customWidth="1"/>
    <col min="11273" max="11273" width="10" style="200" customWidth="1"/>
    <col min="11274" max="11274" width="9.7265625" style="200" customWidth="1"/>
    <col min="11275" max="11275" width="11.81640625" style="200" customWidth="1"/>
    <col min="11276" max="11276" width="9.81640625" style="200" customWidth="1"/>
    <col min="11277" max="11278" width="9.453125" style="200" customWidth="1"/>
    <col min="11279" max="11279" width="7.7265625" style="200" customWidth="1"/>
    <col min="11280" max="11280" width="11.81640625" style="200" customWidth="1"/>
    <col min="11281" max="11281" width="12.54296875" style="200" customWidth="1"/>
    <col min="11282" max="11282" width="11.1796875" style="200" bestFit="1" customWidth="1"/>
    <col min="11283" max="11283" width="10.7265625" style="200" customWidth="1"/>
    <col min="11284" max="11284" width="12" style="200" customWidth="1"/>
    <col min="11285" max="11285" width="9.1796875" style="200"/>
    <col min="11286" max="11286" width="10.81640625" style="200" customWidth="1"/>
    <col min="11287" max="11287" width="10.1796875" style="200" bestFit="1" customWidth="1"/>
    <col min="11288" max="11520" width="9.1796875" style="200"/>
    <col min="11521" max="11521" width="3.81640625" style="200" customWidth="1"/>
    <col min="11522" max="11522" width="26.7265625" style="200" customWidth="1"/>
    <col min="11523" max="11523" width="19" style="200" customWidth="1"/>
    <col min="11524" max="11524" width="9.81640625" style="200" customWidth="1"/>
    <col min="11525" max="11525" width="10.1796875" style="200" customWidth="1"/>
    <col min="11526" max="11526" width="7.453125" style="200" customWidth="1"/>
    <col min="11527" max="11528" width="11.453125" style="200" customWidth="1"/>
    <col min="11529" max="11529" width="10" style="200" customWidth="1"/>
    <col min="11530" max="11530" width="9.7265625" style="200" customWidth="1"/>
    <col min="11531" max="11531" width="11.81640625" style="200" customWidth="1"/>
    <col min="11532" max="11532" width="9.81640625" style="200" customWidth="1"/>
    <col min="11533" max="11534" width="9.453125" style="200" customWidth="1"/>
    <col min="11535" max="11535" width="7.7265625" style="200" customWidth="1"/>
    <col min="11536" max="11536" width="11.81640625" style="200" customWidth="1"/>
    <col min="11537" max="11537" width="12.54296875" style="200" customWidth="1"/>
    <col min="11538" max="11538" width="11.1796875" style="200" bestFit="1" customWidth="1"/>
    <col min="11539" max="11539" width="10.7265625" style="200" customWidth="1"/>
    <col min="11540" max="11540" width="12" style="200" customWidth="1"/>
    <col min="11541" max="11541" width="9.1796875" style="200"/>
    <col min="11542" max="11542" width="10.81640625" style="200" customWidth="1"/>
    <col min="11543" max="11543" width="10.1796875" style="200" bestFit="1" customWidth="1"/>
    <col min="11544" max="11776" width="9.1796875" style="200"/>
    <col min="11777" max="11777" width="3.81640625" style="200" customWidth="1"/>
    <col min="11778" max="11778" width="26.7265625" style="200" customWidth="1"/>
    <col min="11779" max="11779" width="19" style="200" customWidth="1"/>
    <col min="11780" max="11780" width="9.81640625" style="200" customWidth="1"/>
    <col min="11781" max="11781" width="10.1796875" style="200" customWidth="1"/>
    <col min="11782" max="11782" width="7.453125" style="200" customWidth="1"/>
    <col min="11783" max="11784" width="11.453125" style="200" customWidth="1"/>
    <col min="11785" max="11785" width="10" style="200" customWidth="1"/>
    <col min="11786" max="11786" width="9.7265625" style="200" customWidth="1"/>
    <col min="11787" max="11787" width="11.81640625" style="200" customWidth="1"/>
    <col min="11788" max="11788" width="9.81640625" style="200" customWidth="1"/>
    <col min="11789" max="11790" width="9.453125" style="200" customWidth="1"/>
    <col min="11791" max="11791" width="7.7265625" style="200" customWidth="1"/>
    <col min="11792" max="11792" width="11.81640625" style="200" customWidth="1"/>
    <col min="11793" max="11793" width="12.54296875" style="200" customWidth="1"/>
    <col min="11794" max="11794" width="11.1796875" style="200" bestFit="1" customWidth="1"/>
    <col min="11795" max="11795" width="10.7265625" style="200" customWidth="1"/>
    <col min="11796" max="11796" width="12" style="200" customWidth="1"/>
    <col min="11797" max="11797" width="9.1796875" style="200"/>
    <col min="11798" max="11798" width="10.81640625" style="200" customWidth="1"/>
    <col min="11799" max="11799" width="10.1796875" style="200" bestFit="1" customWidth="1"/>
    <col min="11800" max="12032" width="9.1796875" style="200"/>
    <col min="12033" max="12033" width="3.81640625" style="200" customWidth="1"/>
    <col min="12034" max="12034" width="26.7265625" style="200" customWidth="1"/>
    <col min="12035" max="12035" width="19" style="200" customWidth="1"/>
    <col min="12036" max="12036" width="9.81640625" style="200" customWidth="1"/>
    <col min="12037" max="12037" width="10.1796875" style="200" customWidth="1"/>
    <col min="12038" max="12038" width="7.453125" style="200" customWidth="1"/>
    <col min="12039" max="12040" width="11.453125" style="200" customWidth="1"/>
    <col min="12041" max="12041" width="10" style="200" customWidth="1"/>
    <col min="12042" max="12042" width="9.7265625" style="200" customWidth="1"/>
    <col min="12043" max="12043" width="11.81640625" style="200" customWidth="1"/>
    <col min="12044" max="12044" width="9.81640625" style="200" customWidth="1"/>
    <col min="12045" max="12046" width="9.453125" style="200" customWidth="1"/>
    <col min="12047" max="12047" width="7.7265625" style="200" customWidth="1"/>
    <col min="12048" max="12048" width="11.81640625" style="200" customWidth="1"/>
    <col min="12049" max="12049" width="12.54296875" style="200" customWidth="1"/>
    <col min="12050" max="12050" width="11.1796875" style="200" bestFit="1" customWidth="1"/>
    <col min="12051" max="12051" width="10.7265625" style="200" customWidth="1"/>
    <col min="12052" max="12052" width="12" style="200" customWidth="1"/>
    <col min="12053" max="12053" width="9.1796875" style="200"/>
    <col min="12054" max="12054" width="10.81640625" style="200" customWidth="1"/>
    <col min="12055" max="12055" width="10.1796875" style="200" bestFit="1" customWidth="1"/>
    <col min="12056" max="12288" width="9.1796875" style="200"/>
    <col min="12289" max="12289" width="3.81640625" style="200" customWidth="1"/>
    <col min="12290" max="12290" width="26.7265625" style="200" customWidth="1"/>
    <col min="12291" max="12291" width="19" style="200" customWidth="1"/>
    <col min="12292" max="12292" width="9.81640625" style="200" customWidth="1"/>
    <col min="12293" max="12293" width="10.1796875" style="200" customWidth="1"/>
    <col min="12294" max="12294" width="7.453125" style="200" customWidth="1"/>
    <col min="12295" max="12296" width="11.453125" style="200" customWidth="1"/>
    <col min="12297" max="12297" width="10" style="200" customWidth="1"/>
    <col min="12298" max="12298" width="9.7265625" style="200" customWidth="1"/>
    <col min="12299" max="12299" width="11.81640625" style="200" customWidth="1"/>
    <col min="12300" max="12300" width="9.81640625" style="200" customWidth="1"/>
    <col min="12301" max="12302" width="9.453125" style="200" customWidth="1"/>
    <col min="12303" max="12303" width="7.7265625" style="200" customWidth="1"/>
    <col min="12304" max="12304" width="11.81640625" style="200" customWidth="1"/>
    <col min="12305" max="12305" width="12.54296875" style="200" customWidth="1"/>
    <col min="12306" max="12306" width="11.1796875" style="200" bestFit="1" customWidth="1"/>
    <col min="12307" max="12307" width="10.7265625" style="200" customWidth="1"/>
    <col min="12308" max="12308" width="12" style="200" customWidth="1"/>
    <col min="12309" max="12309" width="9.1796875" style="200"/>
    <col min="12310" max="12310" width="10.81640625" style="200" customWidth="1"/>
    <col min="12311" max="12311" width="10.1796875" style="200" bestFit="1" customWidth="1"/>
    <col min="12312" max="12544" width="9.1796875" style="200"/>
    <col min="12545" max="12545" width="3.81640625" style="200" customWidth="1"/>
    <col min="12546" max="12546" width="26.7265625" style="200" customWidth="1"/>
    <col min="12547" max="12547" width="19" style="200" customWidth="1"/>
    <col min="12548" max="12548" width="9.81640625" style="200" customWidth="1"/>
    <col min="12549" max="12549" width="10.1796875" style="200" customWidth="1"/>
    <col min="12550" max="12550" width="7.453125" style="200" customWidth="1"/>
    <col min="12551" max="12552" width="11.453125" style="200" customWidth="1"/>
    <col min="12553" max="12553" width="10" style="200" customWidth="1"/>
    <col min="12554" max="12554" width="9.7265625" style="200" customWidth="1"/>
    <col min="12555" max="12555" width="11.81640625" style="200" customWidth="1"/>
    <col min="12556" max="12556" width="9.81640625" style="200" customWidth="1"/>
    <col min="12557" max="12558" width="9.453125" style="200" customWidth="1"/>
    <col min="12559" max="12559" width="7.7265625" style="200" customWidth="1"/>
    <col min="12560" max="12560" width="11.81640625" style="200" customWidth="1"/>
    <col min="12561" max="12561" width="12.54296875" style="200" customWidth="1"/>
    <col min="12562" max="12562" width="11.1796875" style="200" bestFit="1" customWidth="1"/>
    <col min="12563" max="12563" width="10.7265625" style="200" customWidth="1"/>
    <col min="12564" max="12564" width="12" style="200" customWidth="1"/>
    <col min="12565" max="12565" width="9.1796875" style="200"/>
    <col min="12566" max="12566" width="10.81640625" style="200" customWidth="1"/>
    <col min="12567" max="12567" width="10.1796875" style="200" bestFit="1" customWidth="1"/>
    <col min="12568" max="12800" width="9.1796875" style="200"/>
    <col min="12801" max="12801" width="3.81640625" style="200" customWidth="1"/>
    <col min="12802" max="12802" width="26.7265625" style="200" customWidth="1"/>
    <col min="12803" max="12803" width="19" style="200" customWidth="1"/>
    <col min="12804" max="12804" width="9.81640625" style="200" customWidth="1"/>
    <col min="12805" max="12805" width="10.1796875" style="200" customWidth="1"/>
    <col min="12806" max="12806" width="7.453125" style="200" customWidth="1"/>
    <col min="12807" max="12808" width="11.453125" style="200" customWidth="1"/>
    <col min="12809" max="12809" width="10" style="200" customWidth="1"/>
    <col min="12810" max="12810" width="9.7265625" style="200" customWidth="1"/>
    <col min="12811" max="12811" width="11.81640625" style="200" customWidth="1"/>
    <col min="12812" max="12812" width="9.81640625" style="200" customWidth="1"/>
    <col min="12813" max="12814" width="9.453125" style="200" customWidth="1"/>
    <col min="12815" max="12815" width="7.7265625" style="200" customWidth="1"/>
    <col min="12816" max="12816" width="11.81640625" style="200" customWidth="1"/>
    <col min="12817" max="12817" width="12.54296875" style="200" customWidth="1"/>
    <col min="12818" max="12818" width="11.1796875" style="200" bestFit="1" customWidth="1"/>
    <col min="12819" max="12819" width="10.7265625" style="200" customWidth="1"/>
    <col min="12820" max="12820" width="12" style="200" customWidth="1"/>
    <col min="12821" max="12821" width="9.1796875" style="200"/>
    <col min="12822" max="12822" width="10.81640625" style="200" customWidth="1"/>
    <col min="12823" max="12823" width="10.1796875" style="200" bestFit="1" customWidth="1"/>
    <col min="12824" max="13056" width="9.1796875" style="200"/>
    <col min="13057" max="13057" width="3.81640625" style="200" customWidth="1"/>
    <col min="13058" max="13058" width="26.7265625" style="200" customWidth="1"/>
    <col min="13059" max="13059" width="19" style="200" customWidth="1"/>
    <col min="13060" max="13060" width="9.81640625" style="200" customWidth="1"/>
    <col min="13061" max="13061" width="10.1796875" style="200" customWidth="1"/>
    <col min="13062" max="13062" width="7.453125" style="200" customWidth="1"/>
    <col min="13063" max="13064" width="11.453125" style="200" customWidth="1"/>
    <col min="13065" max="13065" width="10" style="200" customWidth="1"/>
    <col min="13066" max="13066" width="9.7265625" style="200" customWidth="1"/>
    <col min="13067" max="13067" width="11.81640625" style="200" customWidth="1"/>
    <col min="13068" max="13068" width="9.81640625" style="200" customWidth="1"/>
    <col min="13069" max="13070" width="9.453125" style="200" customWidth="1"/>
    <col min="13071" max="13071" width="7.7265625" style="200" customWidth="1"/>
    <col min="13072" max="13072" width="11.81640625" style="200" customWidth="1"/>
    <col min="13073" max="13073" width="12.54296875" style="200" customWidth="1"/>
    <col min="13074" max="13074" width="11.1796875" style="200" bestFit="1" customWidth="1"/>
    <col min="13075" max="13075" width="10.7265625" style="200" customWidth="1"/>
    <col min="13076" max="13076" width="12" style="200" customWidth="1"/>
    <col min="13077" max="13077" width="9.1796875" style="200"/>
    <col min="13078" max="13078" width="10.81640625" style="200" customWidth="1"/>
    <col min="13079" max="13079" width="10.1796875" style="200" bestFit="1" customWidth="1"/>
    <col min="13080" max="13312" width="9.1796875" style="200"/>
    <col min="13313" max="13313" width="3.81640625" style="200" customWidth="1"/>
    <col min="13314" max="13314" width="26.7265625" style="200" customWidth="1"/>
    <col min="13315" max="13315" width="19" style="200" customWidth="1"/>
    <col min="13316" max="13316" width="9.81640625" style="200" customWidth="1"/>
    <col min="13317" max="13317" width="10.1796875" style="200" customWidth="1"/>
    <col min="13318" max="13318" width="7.453125" style="200" customWidth="1"/>
    <col min="13319" max="13320" width="11.453125" style="200" customWidth="1"/>
    <col min="13321" max="13321" width="10" style="200" customWidth="1"/>
    <col min="13322" max="13322" width="9.7265625" style="200" customWidth="1"/>
    <col min="13323" max="13323" width="11.81640625" style="200" customWidth="1"/>
    <col min="13324" max="13324" width="9.81640625" style="200" customWidth="1"/>
    <col min="13325" max="13326" width="9.453125" style="200" customWidth="1"/>
    <col min="13327" max="13327" width="7.7265625" style="200" customWidth="1"/>
    <col min="13328" max="13328" width="11.81640625" style="200" customWidth="1"/>
    <col min="13329" max="13329" width="12.54296875" style="200" customWidth="1"/>
    <col min="13330" max="13330" width="11.1796875" style="200" bestFit="1" customWidth="1"/>
    <col min="13331" max="13331" width="10.7265625" style="200" customWidth="1"/>
    <col min="13332" max="13332" width="12" style="200" customWidth="1"/>
    <col min="13333" max="13333" width="9.1796875" style="200"/>
    <col min="13334" max="13334" width="10.81640625" style="200" customWidth="1"/>
    <col min="13335" max="13335" width="10.1796875" style="200" bestFit="1" customWidth="1"/>
    <col min="13336" max="13568" width="9.1796875" style="200"/>
    <col min="13569" max="13569" width="3.81640625" style="200" customWidth="1"/>
    <col min="13570" max="13570" width="26.7265625" style="200" customWidth="1"/>
    <col min="13571" max="13571" width="19" style="200" customWidth="1"/>
    <col min="13572" max="13572" width="9.81640625" style="200" customWidth="1"/>
    <col min="13573" max="13573" width="10.1796875" style="200" customWidth="1"/>
    <col min="13574" max="13574" width="7.453125" style="200" customWidth="1"/>
    <col min="13575" max="13576" width="11.453125" style="200" customWidth="1"/>
    <col min="13577" max="13577" width="10" style="200" customWidth="1"/>
    <col min="13578" max="13578" width="9.7265625" style="200" customWidth="1"/>
    <col min="13579" max="13579" width="11.81640625" style="200" customWidth="1"/>
    <col min="13580" max="13580" width="9.81640625" style="200" customWidth="1"/>
    <col min="13581" max="13582" width="9.453125" style="200" customWidth="1"/>
    <col min="13583" max="13583" width="7.7265625" style="200" customWidth="1"/>
    <col min="13584" max="13584" width="11.81640625" style="200" customWidth="1"/>
    <col min="13585" max="13585" width="12.54296875" style="200" customWidth="1"/>
    <col min="13586" max="13586" width="11.1796875" style="200" bestFit="1" customWidth="1"/>
    <col min="13587" max="13587" width="10.7265625" style="200" customWidth="1"/>
    <col min="13588" max="13588" width="12" style="200" customWidth="1"/>
    <col min="13589" max="13589" width="9.1796875" style="200"/>
    <col min="13590" max="13590" width="10.81640625" style="200" customWidth="1"/>
    <col min="13591" max="13591" width="10.1796875" style="200" bestFit="1" customWidth="1"/>
    <col min="13592" max="13824" width="9.1796875" style="200"/>
    <col min="13825" max="13825" width="3.81640625" style="200" customWidth="1"/>
    <col min="13826" max="13826" width="26.7265625" style="200" customWidth="1"/>
    <col min="13827" max="13827" width="19" style="200" customWidth="1"/>
    <col min="13828" max="13828" width="9.81640625" style="200" customWidth="1"/>
    <col min="13829" max="13829" width="10.1796875" style="200" customWidth="1"/>
    <col min="13830" max="13830" width="7.453125" style="200" customWidth="1"/>
    <col min="13831" max="13832" width="11.453125" style="200" customWidth="1"/>
    <col min="13833" max="13833" width="10" style="200" customWidth="1"/>
    <col min="13834" max="13834" width="9.7265625" style="200" customWidth="1"/>
    <col min="13835" max="13835" width="11.81640625" style="200" customWidth="1"/>
    <col min="13836" max="13836" width="9.81640625" style="200" customWidth="1"/>
    <col min="13837" max="13838" width="9.453125" style="200" customWidth="1"/>
    <col min="13839" max="13839" width="7.7265625" style="200" customWidth="1"/>
    <col min="13840" max="13840" width="11.81640625" style="200" customWidth="1"/>
    <col min="13841" max="13841" width="12.54296875" style="200" customWidth="1"/>
    <col min="13842" max="13842" width="11.1796875" style="200" bestFit="1" customWidth="1"/>
    <col min="13843" max="13843" width="10.7265625" style="200" customWidth="1"/>
    <col min="13844" max="13844" width="12" style="200" customWidth="1"/>
    <col min="13845" max="13845" width="9.1796875" style="200"/>
    <col min="13846" max="13846" width="10.81640625" style="200" customWidth="1"/>
    <col min="13847" max="13847" width="10.1796875" style="200" bestFit="1" customWidth="1"/>
    <col min="13848" max="14080" width="9.1796875" style="200"/>
    <col min="14081" max="14081" width="3.81640625" style="200" customWidth="1"/>
    <col min="14082" max="14082" width="26.7265625" style="200" customWidth="1"/>
    <col min="14083" max="14083" width="19" style="200" customWidth="1"/>
    <col min="14084" max="14084" width="9.81640625" style="200" customWidth="1"/>
    <col min="14085" max="14085" width="10.1796875" style="200" customWidth="1"/>
    <col min="14086" max="14086" width="7.453125" style="200" customWidth="1"/>
    <col min="14087" max="14088" width="11.453125" style="200" customWidth="1"/>
    <col min="14089" max="14089" width="10" style="200" customWidth="1"/>
    <col min="14090" max="14090" width="9.7265625" style="200" customWidth="1"/>
    <col min="14091" max="14091" width="11.81640625" style="200" customWidth="1"/>
    <col min="14092" max="14092" width="9.81640625" style="200" customWidth="1"/>
    <col min="14093" max="14094" width="9.453125" style="200" customWidth="1"/>
    <col min="14095" max="14095" width="7.7265625" style="200" customWidth="1"/>
    <col min="14096" max="14096" width="11.81640625" style="200" customWidth="1"/>
    <col min="14097" max="14097" width="12.54296875" style="200" customWidth="1"/>
    <col min="14098" max="14098" width="11.1796875" style="200" bestFit="1" customWidth="1"/>
    <col min="14099" max="14099" width="10.7265625" style="200" customWidth="1"/>
    <col min="14100" max="14100" width="12" style="200" customWidth="1"/>
    <col min="14101" max="14101" width="9.1796875" style="200"/>
    <col min="14102" max="14102" width="10.81640625" style="200" customWidth="1"/>
    <col min="14103" max="14103" width="10.1796875" style="200" bestFit="1" customWidth="1"/>
    <col min="14104" max="14336" width="9.1796875" style="200"/>
    <col min="14337" max="14337" width="3.81640625" style="200" customWidth="1"/>
    <col min="14338" max="14338" width="26.7265625" style="200" customWidth="1"/>
    <col min="14339" max="14339" width="19" style="200" customWidth="1"/>
    <col min="14340" max="14340" width="9.81640625" style="200" customWidth="1"/>
    <col min="14341" max="14341" width="10.1796875" style="200" customWidth="1"/>
    <col min="14342" max="14342" width="7.453125" style="200" customWidth="1"/>
    <col min="14343" max="14344" width="11.453125" style="200" customWidth="1"/>
    <col min="14345" max="14345" width="10" style="200" customWidth="1"/>
    <col min="14346" max="14346" width="9.7265625" style="200" customWidth="1"/>
    <col min="14347" max="14347" width="11.81640625" style="200" customWidth="1"/>
    <col min="14348" max="14348" width="9.81640625" style="200" customWidth="1"/>
    <col min="14349" max="14350" width="9.453125" style="200" customWidth="1"/>
    <col min="14351" max="14351" width="7.7265625" style="200" customWidth="1"/>
    <col min="14352" max="14352" width="11.81640625" style="200" customWidth="1"/>
    <col min="14353" max="14353" width="12.54296875" style="200" customWidth="1"/>
    <col min="14354" max="14354" width="11.1796875" style="200" bestFit="1" customWidth="1"/>
    <col min="14355" max="14355" width="10.7265625" style="200" customWidth="1"/>
    <col min="14356" max="14356" width="12" style="200" customWidth="1"/>
    <col min="14357" max="14357" width="9.1796875" style="200"/>
    <col min="14358" max="14358" width="10.81640625" style="200" customWidth="1"/>
    <col min="14359" max="14359" width="10.1796875" style="200" bestFit="1" customWidth="1"/>
    <col min="14360" max="14592" width="9.1796875" style="200"/>
    <col min="14593" max="14593" width="3.81640625" style="200" customWidth="1"/>
    <col min="14594" max="14594" width="26.7265625" style="200" customWidth="1"/>
    <col min="14595" max="14595" width="19" style="200" customWidth="1"/>
    <col min="14596" max="14596" width="9.81640625" style="200" customWidth="1"/>
    <col min="14597" max="14597" width="10.1796875" style="200" customWidth="1"/>
    <col min="14598" max="14598" width="7.453125" style="200" customWidth="1"/>
    <col min="14599" max="14600" width="11.453125" style="200" customWidth="1"/>
    <col min="14601" max="14601" width="10" style="200" customWidth="1"/>
    <col min="14602" max="14602" width="9.7265625" style="200" customWidth="1"/>
    <col min="14603" max="14603" width="11.81640625" style="200" customWidth="1"/>
    <col min="14604" max="14604" width="9.81640625" style="200" customWidth="1"/>
    <col min="14605" max="14606" width="9.453125" style="200" customWidth="1"/>
    <col min="14607" max="14607" width="7.7265625" style="200" customWidth="1"/>
    <col min="14608" max="14608" width="11.81640625" style="200" customWidth="1"/>
    <col min="14609" max="14609" width="12.54296875" style="200" customWidth="1"/>
    <col min="14610" max="14610" width="11.1796875" style="200" bestFit="1" customWidth="1"/>
    <col min="14611" max="14611" width="10.7265625" style="200" customWidth="1"/>
    <col min="14612" max="14612" width="12" style="200" customWidth="1"/>
    <col min="14613" max="14613" width="9.1796875" style="200"/>
    <col min="14614" max="14614" width="10.81640625" style="200" customWidth="1"/>
    <col min="14615" max="14615" width="10.1796875" style="200" bestFit="1" customWidth="1"/>
    <col min="14616" max="14848" width="9.1796875" style="200"/>
    <col min="14849" max="14849" width="3.81640625" style="200" customWidth="1"/>
    <col min="14850" max="14850" width="26.7265625" style="200" customWidth="1"/>
    <col min="14851" max="14851" width="19" style="200" customWidth="1"/>
    <col min="14852" max="14852" width="9.81640625" style="200" customWidth="1"/>
    <col min="14853" max="14853" width="10.1796875" style="200" customWidth="1"/>
    <col min="14854" max="14854" width="7.453125" style="200" customWidth="1"/>
    <col min="14855" max="14856" width="11.453125" style="200" customWidth="1"/>
    <col min="14857" max="14857" width="10" style="200" customWidth="1"/>
    <col min="14858" max="14858" width="9.7265625" style="200" customWidth="1"/>
    <col min="14859" max="14859" width="11.81640625" style="200" customWidth="1"/>
    <col min="14860" max="14860" width="9.81640625" style="200" customWidth="1"/>
    <col min="14861" max="14862" width="9.453125" style="200" customWidth="1"/>
    <col min="14863" max="14863" width="7.7265625" style="200" customWidth="1"/>
    <col min="14864" max="14864" width="11.81640625" style="200" customWidth="1"/>
    <col min="14865" max="14865" width="12.54296875" style="200" customWidth="1"/>
    <col min="14866" max="14866" width="11.1796875" style="200" bestFit="1" customWidth="1"/>
    <col min="14867" max="14867" width="10.7265625" style="200" customWidth="1"/>
    <col min="14868" max="14868" width="12" style="200" customWidth="1"/>
    <col min="14869" max="14869" width="9.1796875" style="200"/>
    <col min="14870" max="14870" width="10.81640625" style="200" customWidth="1"/>
    <col min="14871" max="14871" width="10.1796875" style="200" bestFit="1" customWidth="1"/>
    <col min="14872" max="15104" width="9.1796875" style="200"/>
    <col min="15105" max="15105" width="3.81640625" style="200" customWidth="1"/>
    <col min="15106" max="15106" width="26.7265625" style="200" customWidth="1"/>
    <col min="15107" max="15107" width="19" style="200" customWidth="1"/>
    <col min="15108" max="15108" width="9.81640625" style="200" customWidth="1"/>
    <col min="15109" max="15109" width="10.1796875" style="200" customWidth="1"/>
    <col min="15110" max="15110" width="7.453125" style="200" customWidth="1"/>
    <col min="15111" max="15112" width="11.453125" style="200" customWidth="1"/>
    <col min="15113" max="15113" width="10" style="200" customWidth="1"/>
    <col min="15114" max="15114" width="9.7265625" style="200" customWidth="1"/>
    <col min="15115" max="15115" width="11.81640625" style="200" customWidth="1"/>
    <col min="15116" max="15116" width="9.81640625" style="200" customWidth="1"/>
    <col min="15117" max="15118" width="9.453125" style="200" customWidth="1"/>
    <col min="15119" max="15119" width="7.7265625" style="200" customWidth="1"/>
    <col min="15120" max="15120" width="11.81640625" style="200" customWidth="1"/>
    <col min="15121" max="15121" width="12.54296875" style="200" customWidth="1"/>
    <col min="15122" max="15122" width="11.1796875" style="200" bestFit="1" customWidth="1"/>
    <col min="15123" max="15123" width="10.7265625" style="200" customWidth="1"/>
    <col min="15124" max="15124" width="12" style="200" customWidth="1"/>
    <col min="15125" max="15125" width="9.1796875" style="200"/>
    <col min="15126" max="15126" width="10.81640625" style="200" customWidth="1"/>
    <col min="15127" max="15127" width="10.1796875" style="200" bestFit="1" customWidth="1"/>
    <col min="15128" max="15360" width="9.1796875" style="200"/>
    <col min="15361" max="15361" width="3.81640625" style="200" customWidth="1"/>
    <col min="15362" max="15362" width="26.7265625" style="200" customWidth="1"/>
    <col min="15363" max="15363" width="19" style="200" customWidth="1"/>
    <col min="15364" max="15364" width="9.81640625" style="200" customWidth="1"/>
    <col min="15365" max="15365" width="10.1796875" style="200" customWidth="1"/>
    <col min="15366" max="15366" width="7.453125" style="200" customWidth="1"/>
    <col min="15367" max="15368" width="11.453125" style="200" customWidth="1"/>
    <col min="15369" max="15369" width="10" style="200" customWidth="1"/>
    <col min="15370" max="15370" width="9.7265625" style="200" customWidth="1"/>
    <col min="15371" max="15371" width="11.81640625" style="200" customWidth="1"/>
    <col min="15372" max="15372" width="9.81640625" style="200" customWidth="1"/>
    <col min="15373" max="15374" width="9.453125" style="200" customWidth="1"/>
    <col min="15375" max="15375" width="7.7265625" style="200" customWidth="1"/>
    <col min="15376" max="15376" width="11.81640625" style="200" customWidth="1"/>
    <col min="15377" max="15377" width="12.54296875" style="200" customWidth="1"/>
    <col min="15378" max="15378" width="11.1796875" style="200" bestFit="1" customWidth="1"/>
    <col min="15379" max="15379" width="10.7265625" style="200" customWidth="1"/>
    <col min="15380" max="15380" width="12" style="200" customWidth="1"/>
    <col min="15381" max="15381" width="9.1796875" style="200"/>
    <col min="15382" max="15382" width="10.81640625" style="200" customWidth="1"/>
    <col min="15383" max="15383" width="10.1796875" style="200" bestFit="1" customWidth="1"/>
    <col min="15384" max="15616" width="9.1796875" style="200"/>
    <col min="15617" max="15617" width="3.81640625" style="200" customWidth="1"/>
    <col min="15618" max="15618" width="26.7265625" style="200" customWidth="1"/>
    <col min="15619" max="15619" width="19" style="200" customWidth="1"/>
    <col min="15620" max="15620" width="9.81640625" style="200" customWidth="1"/>
    <col min="15621" max="15621" width="10.1796875" style="200" customWidth="1"/>
    <col min="15622" max="15622" width="7.453125" style="200" customWidth="1"/>
    <col min="15623" max="15624" width="11.453125" style="200" customWidth="1"/>
    <col min="15625" max="15625" width="10" style="200" customWidth="1"/>
    <col min="15626" max="15626" width="9.7265625" style="200" customWidth="1"/>
    <col min="15627" max="15627" width="11.81640625" style="200" customWidth="1"/>
    <col min="15628" max="15628" width="9.81640625" style="200" customWidth="1"/>
    <col min="15629" max="15630" width="9.453125" style="200" customWidth="1"/>
    <col min="15631" max="15631" width="7.7265625" style="200" customWidth="1"/>
    <col min="15632" max="15632" width="11.81640625" style="200" customWidth="1"/>
    <col min="15633" max="15633" width="12.54296875" style="200" customWidth="1"/>
    <col min="15634" max="15634" width="11.1796875" style="200" bestFit="1" customWidth="1"/>
    <col min="15635" max="15635" width="10.7265625" style="200" customWidth="1"/>
    <col min="15636" max="15636" width="12" style="200" customWidth="1"/>
    <col min="15637" max="15637" width="9.1796875" style="200"/>
    <col min="15638" max="15638" width="10.81640625" style="200" customWidth="1"/>
    <col min="15639" max="15639" width="10.1796875" style="200" bestFit="1" customWidth="1"/>
    <col min="15640" max="15872" width="9.1796875" style="200"/>
    <col min="15873" max="15873" width="3.81640625" style="200" customWidth="1"/>
    <col min="15874" max="15874" width="26.7265625" style="200" customWidth="1"/>
    <col min="15875" max="15875" width="19" style="200" customWidth="1"/>
    <col min="15876" max="15876" width="9.81640625" style="200" customWidth="1"/>
    <col min="15877" max="15877" width="10.1796875" style="200" customWidth="1"/>
    <col min="15878" max="15878" width="7.453125" style="200" customWidth="1"/>
    <col min="15879" max="15880" width="11.453125" style="200" customWidth="1"/>
    <col min="15881" max="15881" width="10" style="200" customWidth="1"/>
    <col min="15882" max="15882" width="9.7265625" style="200" customWidth="1"/>
    <col min="15883" max="15883" width="11.81640625" style="200" customWidth="1"/>
    <col min="15884" max="15884" width="9.81640625" style="200" customWidth="1"/>
    <col min="15885" max="15886" width="9.453125" style="200" customWidth="1"/>
    <col min="15887" max="15887" width="7.7265625" style="200" customWidth="1"/>
    <col min="15888" max="15888" width="11.81640625" style="200" customWidth="1"/>
    <col min="15889" max="15889" width="12.54296875" style="200" customWidth="1"/>
    <col min="15890" max="15890" width="11.1796875" style="200" bestFit="1" customWidth="1"/>
    <col min="15891" max="15891" width="10.7265625" style="200" customWidth="1"/>
    <col min="15892" max="15892" width="12" style="200" customWidth="1"/>
    <col min="15893" max="15893" width="9.1796875" style="200"/>
    <col min="15894" max="15894" width="10.81640625" style="200" customWidth="1"/>
    <col min="15895" max="15895" width="10.1796875" style="200" bestFit="1" customWidth="1"/>
    <col min="15896" max="16128" width="9.1796875" style="200"/>
    <col min="16129" max="16129" width="3.81640625" style="200" customWidth="1"/>
    <col min="16130" max="16130" width="26.7265625" style="200" customWidth="1"/>
    <col min="16131" max="16131" width="19" style="200" customWidth="1"/>
    <col min="16132" max="16132" width="9.81640625" style="200" customWidth="1"/>
    <col min="16133" max="16133" width="10.1796875" style="200" customWidth="1"/>
    <col min="16134" max="16134" width="7.453125" style="200" customWidth="1"/>
    <col min="16135" max="16136" width="11.453125" style="200" customWidth="1"/>
    <col min="16137" max="16137" width="10" style="200" customWidth="1"/>
    <col min="16138" max="16138" width="9.7265625" style="200" customWidth="1"/>
    <col min="16139" max="16139" width="11.81640625" style="200" customWidth="1"/>
    <col min="16140" max="16140" width="9.81640625" style="200" customWidth="1"/>
    <col min="16141" max="16142" width="9.453125" style="200" customWidth="1"/>
    <col min="16143" max="16143" width="7.7265625" style="200" customWidth="1"/>
    <col min="16144" max="16144" width="11.81640625" style="200" customWidth="1"/>
    <col min="16145" max="16145" width="12.54296875" style="200" customWidth="1"/>
    <col min="16146" max="16146" width="11.1796875" style="200" bestFit="1" customWidth="1"/>
    <col min="16147" max="16147" width="10.7265625" style="200" customWidth="1"/>
    <col min="16148" max="16148" width="12" style="200" customWidth="1"/>
    <col min="16149" max="16149" width="9.1796875" style="200"/>
    <col min="16150" max="16150" width="10.81640625" style="200" customWidth="1"/>
    <col min="16151" max="16151" width="10.1796875" style="200" bestFit="1" customWidth="1"/>
    <col min="16152" max="16384" width="9.1796875" style="200"/>
  </cols>
  <sheetData>
    <row r="1" spans="1:30">
      <c r="B1" s="201" t="s">
        <v>0</v>
      </c>
    </row>
    <row r="2" spans="1:30">
      <c r="B2" s="202" t="s">
        <v>971</v>
      </c>
      <c r="C2" s="203"/>
      <c r="D2" s="203"/>
      <c r="E2" s="203"/>
      <c r="F2" s="203"/>
      <c r="G2" s="203"/>
      <c r="H2" s="203"/>
    </row>
    <row r="3" spans="1:30">
      <c r="B3" s="201" t="s">
        <v>2</v>
      </c>
    </row>
    <row r="4" spans="1:30">
      <c r="B4" s="201"/>
    </row>
    <row r="5" spans="1:30">
      <c r="E5" s="203" t="s">
        <v>972</v>
      </c>
      <c r="F5" s="203"/>
      <c r="G5" s="203"/>
      <c r="H5" s="203"/>
      <c r="I5" s="203"/>
    </row>
    <row r="6" spans="1:30">
      <c r="E6" s="203"/>
      <c r="F6" s="203"/>
      <c r="G6" s="203"/>
      <c r="H6" s="203"/>
      <c r="I6" s="203"/>
      <c r="N6" s="204"/>
    </row>
    <row r="7" spans="1:30" ht="14.5" thickBot="1">
      <c r="E7" s="203"/>
      <c r="F7" s="203"/>
      <c r="G7" s="203"/>
      <c r="H7" s="203"/>
      <c r="I7" s="203"/>
      <c r="N7" s="204" t="s">
        <v>4</v>
      </c>
    </row>
    <row r="8" spans="1:30">
      <c r="A8" s="205"/>
      <c r="B8" s="389"/>
      <c r="C8" s="206" t="s">
        <v>973</v>
      </c>
      <c r="D8" s="207" t="s">
        <v>974</v>
      </c>
      <c r="E8" s="208"/>
      <c r="F8" s="208"/>
      <c r="G8" s="208"/>
      <c r="H8" s="208"/>
      <c r="I8" s="209"/>
      <c r="J8" s="208"/>
      <c r="K8" s="208"/>
      <c r="L8" s="208" t="s">
        <v>975</v>
      </c>
      <c r="M8" s="208"/>
      <c r="N8" s="208"/>
      <c r="O8" s="210"/>
    </row>
    <row r="9" spans="1:30" ht="14.5" thickBot="1">
      <c r="A9" s="211"/>
      <c r="B9" s="390"/>
      <c r="C9" s="212" t="s">
        <v>976</v>
      </c>
      <c r="D9" s="213"/>
      <c r="E9" s="214"/>
      <c r="F9" s="214"/>
      <c r="G9" s="214"/>
      <c r="H9" s="214"/>
      <c r="I9" s="215"/>
      <c r="J9" s="214"/>
      <c r="K9" s="214"/>
      <c r="L9" s="214"/>
      <c r="M9" s="214"/>
      <c r="N9" s="214"/>
      <c r="O9" s="216"/>
    </row>
    <row r="10" spans="1:30" ht="56.5" thickBot="1">
      <c r="A10" s="217" t="s">
        <v>977</v>
      </c>
      <c r="B10" s="218" t="s">
        <v>978</v>
      </c>
      <c r="C10" s="219" t="s">
        <v>979</v>
      </c>
      <c r="D10" s="220" t="s">
        <v>979</v>
      </c>
      <c r="E10" s="220" t="s">
        <v>980</v>
      </c>
      <c r="F10" s="220" t="s">
        <v>981</v>
      </c>
      <c r="G10" s="220" t="s">
        <v>982</v>
      </c>
      <c r="H10" s="221" t="s">
        <v>983</v>
      </c>
      <c r="I10" s="222" t="s">
        <v>984</v>
      </c>
      <c r="J10" s="223" t="s">
        <v>985</v>
      </c>
      <c r="K10" s="219" t="s">
        <v>986</v>
      </c>
      <c r="L10" s="219" t="s">
        <v>987</v>
      </c>
      <c r="M10" s="219" t="s">
        <v>988</v>
      </c>
      <c r="N10" s="221" t="s">
        <v>983</v>
      </c>
      <c r="O10" s="221" t="s">
        <v>989</v>
      </c>
    </row>
    <row r="11" spans="1:30" ht="14.5" thickBot="1">
      <c r="A11" s="217">
        <v>1</v>
      </c>
      <c r="B11" s="218">
        <v>2</v>
      </c>
      <c r="C11" s="219">
        <v>3</v>
      </c>
      <c r="D11" s="219">
        <v>4</v>
      </c>
      <c r="E11" s="220">
        <v>5</v>
      </c>
      <c r="F11" s="220">
        <v>6</v>
      </c>
      <c r="G11" s="220">
        <v>7</v>
      </c>
      <c r="H11" s="220">
        <v>8</v>
      </c>
      <c r="I11" s="220">
        <v>9</v>
      </c>
      <c r="J11" s="222">
        <v>10</v>
      </c>
      <c r="K11" s="224">
        <v>11</v>
      </c>
      <c r="L11" s="220">
        <v>12</v>
      </c>
      <c r="M11" s="220">
        <v>13</v>
      </c>
      <c r="N11" s="220">
        <v>14</v>
      </c>
      <c r="O11" s="220">
        <v>15</v>
      </c>
      <c r="P11" s="225"/>
    </row>
    <row r="12" spans="1:30" s="232" customFormat="1" ht="28">
      <c r="A12" s="226">
        <v>1</v>
      </c>
      <c r="B12" s="227" t="s">
        <v>990</v>
      </c>
      <c r="C12" s="228">
        <v>160</v>
      </c>
      <c r="D12" s="228">
        <v>12</v>
      </c>
      <c r="E12" s="229"/>
      <c r="F12" s="229"/>
      <c r="G12" s="229"/>
      <c r="H12" s="229"/>
      <c r="I12" s="229">
        <v>31</v>
      </c>
      <c r="J12" s="229"/>
      <c r="K12" s="229"/>
      <c r="L12" s="229"/>
      <c r="M12" s="229"/>
      <c r="N12" s="229"/>
      <c r="O12" s="230"/>
      <c r="P12" s="231"/>
      <c r="Q12" s="200"/>
      <c r="R12" s="231"/>
      <c r="S12" s="231"/>
      <c r="T12" s="231"/>
      <c r="U12" s="231"/>
      <c r="V12" s="231"/>
      <c r="W12" s="200"/>
      <c r="X12" s="200"/>
      <c r="Y12" s="200"/>
      <c r="Z12" s="200"/>
      <c r="AA12" s="200"/>
      <c r="AB12" s="200"/>
      <c r="AC12" s="200"/>
      <c r="AD12" s="200"/>
    </row>
    <row r="13" spans="1:30" ht="42">
      <c r="A13" s="233">
        <v>2</v>
      </c>
      <c r="B13" s="234" t="s">
        <v>991</v>
      </c>
      <c r="C13" s="228">
        <v>145</v>
      </c>
      <c r="D13" s="228">
        <v>6</v>
      </c>
      <c r="E13" s="230"/>
      <c r="F13" s="230"/>
      <c r="G13" s="230"/>
      <c r="H13" s="230"/>
      <c r="I13" s="230">
        <v>22</v>
      </c>
      <c r="J13" s="230"/>
      <c r="K13" s="230"/>
      <c r="L13" s="230"/>
      <c r="M13" s="230"/>
      <c r="N13" s="230"/>
      <c r="O13" s="230"/>
      <c r="P13" s="231"/>
      <c r="S13" s="231"/>
    </row>
    <row r="14" spans="1:30" ht="28">
      <c r="A14" s="233">
        <v>3</v>
      </c>
      <c r="B14" s="234" t="s">
        <v>992</v>
      </c>
      <c r="C14" s="228">
        <v>365</v>
      </c>
      <c r="D14" s="228">
        <v>37</v>
      </c>
      <c r="E14" s="230"/>
      <c r="F14" s="230"/>
      <c r="G14" s="230"/>
      <c r="H14" s="230"/>
      <c r="I14" s="230">
        <v>12</v>
      </c>
      <c r="J14" s="230"/>
      <c r="K14" s="230">
        <v>646</v>
      </c>
      <c r="L14" s="230"/>
      <c r="M14" s="230"/>
      <c r="N14" s="230"/>
      <c r="O14" s="230"/>
      <c r="P14" s="231"/>
      <c r="S14" s="231"/>
      <c r="T14" s="231"/>
    </row>
    <row r="15" spans="1:30" ht="42">
      <c r="A15" s="233">
        <v>4</v>
      </c>
      <c r="B15" s="234" t="s">
        <v>993</v>
      </c>
      <c r="C15" s="228">
        <v>230</v>
      </c>
      <c r="D15" s="228">
        <v>40</v>
      </c>
      <c r="E15" s="230"/>
      <c r="F15" s="230"/>
      <c r="G15" s="230"/>
      <c r="H15" s="230"/>
      <c r="I15" s="230">
        <v>47</v>
      </c>
      <c r="J15" s="230"/>
      <c r="K15" s="230">
        <v>736</v>
      </c>
      <c r="L15" s="230"/>
      <c r="M15" s="230"/>
      <c r="N15" s="230"/>
      <c r="O15" s="230"/>
      <c r="P15" s="231"/>
      <c r="S15" s="231"/>
    </row>
    <row r="16" spans="1:30" ht="28">
      <c r="A16" s="233">
        <v>5</v>
      </c>
      <c r="B16" s="234" t="s">
        <v>994</v>
      </c>
      <c r="C16" s="228">
        <v>128</v>
      </c>
      <c r="D16" s="228">
        <v>8</v>
      </c>
      <c r="E16" s="230"/>
      <c r="F16" s="230"/>
      <c r="G16" s="230"/>
      <c r="H16" s="230"/>
      <c r="I16" s="230">
        <v>10</v>
      </c>
      <c r="J16" s="230"/>
      <c r="K16" s="230">
        <v>480</v>
      </c>
      <c r="L16" s="230"/>
      <c r="M16" s="230"/>
      <c r="N16" s="230"/>
      <c r="O16" s="230"/>
      <c r="P16" s="231"/>
      <c r="S16" s="231"/>
    </row>
    <row r="17" spans="1:30" ht="42">
      <c r="A17" s="233">
        <v>6</v>
      </c>
      <c r="B17" s="234" t="s">
        <v>995</v>
      </c>
      <c r="C17" s="228">
        <v>165</v>
      </c>
      <c r="D17" s="228">
        <v>19</v>
      </c>
      <c r="E17" s="230"/>
      <c r="F17" s="230"/>
      <c r="G17" s="230"/>
      <c r="H17" s="230"/>
      <c r="I17" s="230">
        <v>41</v>
      </c>
      <c r="J17" s="230"/>
      <c r="K17" s="230">
        <v>1060</v>
      </c>
      <c r="L17" s="230"/>
      <c r="M17" s="230"/>
      <c r="N17" s="230"/>
      <c r="O17" s="230"/>
      <c r="P17" s="231"/>
      <c r="S17" s="231"/>
    </row>
    <row r="18" spans="1:30" ht="42">
      <c r="A18" s="233">
        <v>7</v>
      </c>
      <c r="B18" s="234" t="s">
        <v>996</v>
      </c>
      <c r="C18" s="228">
        <v>233</v>
      </c>
      <c r="D18" s="228">
        <v>38</v>
      </c>
      <c r="E18" s="230"/>
      <c r="F18" s="230"/>
      <c r="G18" s="230"/>
      <c r="H18" s="230"/>
      <c r="I18" s="230">
        <v>20</v>
      </c>
      <c r="J18" s="230"/>
      <c r="K18" s="230">
        <v>300</v>
      </c>
      <c r="L18" s="230"/>
      <c r="M18" s="230"/>
      <c r="N18" s="230"/>
      <c r="O18" s="230"/>
      <c r="P18" s="231"/>
      <c r="S18" s="231"/>
    </row>
    <row r="19" spans="1:30" ht="28">
      <c r="A19" s="233">
        <v>8</v>
      </c>
      <c r="B19" s="234" t="s">
        <v>997</v>
      </c>
      <c r="C19" s="228">
        <v>147</v>
      </c>
      <c r="D19" s="228">
        <v>32</v>
      </c>
      <c r="E19" s="230"/>
      <c r="F19" s="230"/>
      <c r="G19" s="230"/>
      <c r="H19" s="230"/>
      <c r="I19" s="230">
        <v>10</v>
      </c>
      <c r="J19" s="230"/>
      <c r="K19" s="230">
        <v>700</v>
      </c>
      <c r="L19" s="230"/>
      <c r="M19" s="230"/>
      <c r="N19" s="230"/>
      <c r="O19" s="230"/>
      <c r="P19" s="231"/>
      <c r="S19" s="231"/>
    </row>
    <row r="20" spans="1:30" ht="28">
      <c r="A20" s="233">
        <v>9</v>
      </c>
      <c r="B20" s="234" t="s">
        <v>998</v>
      </c>
      <c r="C20" s="228">
        <v>139</v>
      </c>
      <c r="D20" s="228">
        <v>32</v>
      </c>
      <c r="E20" s="230"/>
      <c r="F20" s="230"/>
      <c r="G20" s="230"/>
      <c r="H20" s="230"/>
      <c r="I20" s="230">
        <v>10</v>
      </c>
      <c r="J20" s="230"/>
      <c r="K20" s="230">
        <v>500</v>
      </c>
      <c r="L20" s="230"/>
      <c r="M20" s="230"/>
      <c r="N20" s="230"/>
      <c r="O20" s="230"/>
      <c r="P20" s="231"/>
      <c r="S20" s="231"/>
    </row>
    <row r="21" spans="1:30" ht="42">
      <c r="A21" s="233">
        <v>10</v>
      </c>
      <c r="B21" s="234" t="s">
        <v>999</v>
      </c>
      <c r="C21" s="228">
        <v>227</v>
      </c>
      <c r="D21" s="228">
        <v>32</v>
      </c>
      <c r="E21" s="230"/>
      <c r="F21" s="230"/>
      <c r="G21" s="230"/>
      <c r="H21" s="230"/>
      <c r="I21" s="230">
        <v>10</v>
      </c>
      <c r="J21" s="230"/>
      <c r="K21" s="230">
        <v>1072</v>
      </c>
      <c r="L21" s="230"/>
      <c r="M21" s="230"/>
      <c r="N21" s="230"/>
      <c r="O21" s="230"/>
      <c r="P21" s="231"/>
      <c r="S21" s="231"/>
    </row>
    <row r="22" spans="1:30" ht="28">
      <c r="A22" s="233">
        <v>11</v>
      </c>
      <c r="B22" s="234" t="s">
        <v>1000</v>
      </c>
      <c r="C22" s="228">
        <v>191</v>
      </c>
      <c r="D22" s="228">
        <v>45</v>
      </c>
      <c r="E22" s="230"/>
      <c r="F22" s="230"/>
      <c r="G22" s="230"/>
      <c r="H22" s="230"/>
      <c r="I22" s="230">
        <v>30</v>
      </c>
      <c r="J22" s="230"/>
      <c r="K22" s="230">
        <v>470</v>
      </c>
      <c r="L22" s="230"/>
      <c r="M22" s="230"/>
      <c r="N22" s="230"/>
      <c r="O22" s="230"/>
      <c r="P22" s="231"/>
      <c r="S22" s="231"/>
    </row>
    <row r="23" spans="1:30" s="232" customFormat="1" ht="28">
      <c r="A23" s="233">
        <v>12</v>
      </c>
      <c r="B23" s="234" t="s">
        <v>1001</v>
      </c>
      <c r="C23" s="228">
        <v>223</v>
      </c>
      <c r="D23" s="228">
        <v>30</v>
      </c>
      <c r="E23" s="230"/>
      <c r="F23" s="230"/>
      <c r="G23" s="230"/>
      <c r="H23" s="230"/>
      <c r="I23" s="230">
        <v>10</v>
      </c>
      <c r="J23" s="230"/>
      <c r="K23" s="230">
        <v>400</v>
      </c>
      <c r="L23" s="230"/>
      <c r="M23" s="230"/>
      <c r="N23" s="230"/>
      <c r="O23" s="230"/>
      <c r="P23" s="231"/>
      <c r="Q23" s="200"/>
      <c r="R23" s="200"/>
      <c r="S23" s="231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</row>
    <row r="24" spans="1:30" ht="28">
      <c r="A24" s="233">
        <v>13</v>
      </c>
      <c r="B24" s="234" t="s">
        <v>1002</v>
      </c>
      <c r="C24" s="228">
        <v>235</v>
      </c>
      <c r="D24" s="228">
        <v>26</v>
      </c>
      <c r="E24" s="230"/>
      <c r="F24" s="230"/>
      <c r="G24" s="230"/>
      <c r="H24" s="230"/>
      <c r="I24" s="230">
        <v>10</v>
      </c>
      <c r="J24" s="230"/>
      <c r="K24" s="230">
        <v>475</v>
      </c>
      <c r="L24" s="230"/>
      <c r="M24" s="230"/>
      <c r="N24" s="230"/>
      <c r="O24" s="230"/>
      <c r="P24" s="231"/>
      <c r="S24" s="231"/>
    </row>
    <row r="25" spans="1:30" ht="28">
      <c r="A25" s="233">
        <v>14</v>
      </c>
      <c r="B25" s="234" t="s">
        <v>1003</v>
      </c>
      <c r="C25" s="228">
        <v>147</v>
      </c>
      <c r="D25" s="228">
        <v>18</v>
      </c>
      <c r="E25" s="230"/>
      <c r="F25" s="230"/>
      <c r="G25" s="230"/>
      <c r="H25" s="230"/>
      <c r="I25" s="230"/>
      <c r="J25" s="230"/>
      <c r="K25" s="230">
        <v>425</v>
      </c>
      <c r="L25" s="230"/>
      <c r="M25" s="230"/>
      <c r="N25" s="230"/>
      <c r="O25" s="230"/>
      <c r="P25" s="231"/>
      <c r="S25" s="231"/>
    </row>
    <row r="26" spans="1:30" ht="28">
      <c r="A26" s="233">
        <v>15</v>
      </c>
      <c r="B26" s="234" t="s">
        <v>1004</v>
      </c>
      <c r="C26" s="228">
        <v>141</v>
      </c>
      <c r="D26" s="228">
        <v>14</v>
      </c>
      <c r="E26" s="230"/>
      <c r="F26" s="230"/>
      <c r="G26" s="230"/>
      <c r="H26" s="230"/>
      <c r="I26" s="230"/>
      <c r="J26" s="230"/>
      <c r="K26" s="230">
        <v>305</v>
      </c>
      <c r="L26" s="230"/>
      <c r="M26" s="230"/>
      <c r="N26" s="230"/>
      <c r="O26" s="230"/>
      <c r="P26" s="231"/>
      <c r="S26" s="231"/>
    </row>
    <row r="27" spans="1:30" ht="28">
      <c r="A27" s="233">
        <v>16</v>
      </c>
      <c r="B27" s="234" t="s">
        <v>1005</v>
      </c>
      <c r="C27" s="228">
        <v>121</v>
      </c>
      <c r="D27" s="228">
        <v>12</v>
      </c>
      <c r="E27" s="230"/>
      <c r="F27" s="230"/>
      <c r="G27" s="230"/>
      <c r="H27" s="230"/>
      <c r="I27" s="230">
        <v>21</v>
      </c>
      <c r="J27" s="230"/>
      <c r="K27" s="230">
        <v>400</v>
      </c>
      <c r="L27" s="230"/>
      <c r="M27" s="230"/>
      <c r="N27" s="230"/>
      <c r="O27" s="230"/>
      <c r="P27" s="231"/>
      <c r="S27" s="231"/>
    </row>
    <row r="28" spans="1:30" ht="28">
      <c r="A28" s="233">
        <v>17</v>
      </c>
      <c r="B28" s="234" t="s">
        <v>1006</v>
      </c>
      <c r="C28" s="228">
        <v>337</v>
      </c>
      <c r="D28" s="228">
        <v>40</v>
      </c>
      <c r="E28" s="230"/>
      <c r="F28" s="230"/>
      <c r="G28" s="230"/>
      <c r="H28" s="230"/>
      <c r="I28" s="230">
        <v>38</v>
      </c>
      <c r="J28" s="230"/>
      <c r="K28" s="230">
        <v>450</v>
      </c>
      <c r="L28" s="230"/>
      <c r="M28" s="230"/>
      <c r="N28" s="230"/>
      <c r="O28" s="230"/>
      <c r="P28" s="231"/>
      <c r="S28" s="231"/>
    </row>
    <row r="29" spans="1:30" ht="28">
      <c r="A29" s="233">
        <v>18</v>
      </c>
      <c r="B29" s="234" t="s">
        <v>1007</v>
      </c>
      <c r="C29" s="228">
        <v>212</v>
      </c>
      <c r="D29" s="228">
        <v>12</v>
      </c>
      <c r="E29" s="230"/>
      <c r="F29" s="230"/>
      <c r="G29" s="230"/>
      <c r="H29" s="230"/>
      <c r="I29" s="230">
        <v>13</v>
      </c>
      <c r="J29" s="230"/>
      <c r="K29" s="230">
        <v>546</v>
      </c>
      <c r="L29" s="230"/>
      <c r="M29" s="230"/>
      <c r="N29" s="230"/>
      <c r="O29" s="230"/>
      <c r="P29" s="231"/>
      <c r="S29" s="231"/>
    </row>
    <row r="30" spans="1:30" ht="28">
      <c r="A30" s="233">
        <v>19</v>
      </c>
      <c r="B30" s="234" t="s">
        <v>1008</v>
      </c>
      <c r="C30" s="228">
        <v>157</v>
      </c>
      <c r="D30" s="228">
        <v>64</v>
      </c>
      <c r="E30" s="230"/>
      <c r="F30" s="230"/>
      <c r="G30" s="230"/>
      <c r="H30" s="230"/>
      <c r="I30" s="230">
        <v>10</v>
      </c>
      <c r="J30" s="230"/>
      <c r="K30" s="230">
        <v>745</v>
      </c>
      <c r="L30" s="230"/>
      <c r="M30" s="230"/>
      <c r="N30" s="230"/>
      <c r="O30" s="230"/>
      <c r="P30" s="231"/>
      <c r="S30" s="231"/>
    </row>
    <row r="31" spans="1:30" ht="28">
      <c r="A31" s="233">
        <v>20</v>
      </c>
      <c r="B31" s="234" t="s">
        <v>1009</v>
      </c>
      <c r="C31" s="228">
        <v>127</v>
      </c>
      <c r="D31" s="228">
        <v>65</v>
      </c>
      <c r="E31" s="230"/>
      <c r="F31" s="230"/>
      <c r="G31" s="230"/>
      <c r="H31" s="230"/>
      <c r="I31" s="230"/>
      <c r="J31" s="230"/>
      <c r="K31" s="230">
        <v>745</v>
      </c>
      <c r="L31" s="230"/>
      <c r="M31" s="230"/>
      <c r="N31" s="230"/>
      <c r="O31" s="230"/>
      <c r="P31" s="231"/>
      <c r="S31" s="231"/>
    </row>
    <row r="32" spans="1:30" ht="42">
      <c r="A32" s="233">
        <v>21</v>
      </c>
      <c r="B32" s="234" t="s">
        <v>1010</v>
      </c>
      <c r="C32" s="228">
        <v>165</v>
      </c>
      <c r="D32" s="228">
        <v>80</v>
      </c>
      <c r="E32" s="230"/>
      <c r="F32" s="230"/>
      <c r="G32" s="230"/>
      <c r="H32" s="230"/>
      <c r="I32" s="230">
        <v>20</v>
      </c>
      <c r="J32" s="230"/>
      <c r="K32" s="230">
        <v>475</v>
      </c>
      <c r="L32" s="230"/>
      <c r="M32" s="230"/>
      <c r="N32" s="230"/>
      <c r="O32" s="230"/>
      <c r="P32" s="231"/>
      <c r="S32" s="231"/>
    </row>
    <row r="33" spans="1:22" ht="42">
      <c r="A33" s="233">
        <v>22</v>
      </c>
      <c r="B33" s="234" t="s">
        <v>1011</v>
      </c>
      <c r="C33" s="228">
        <v>413</v>
      </c>
      <c r="D33" s="228">
        <v>18</v>
      </c>
      <c r="E33" s="230"/>
      <c r="F33" s="230"/>
      <c r="G33" s="230"/>
      <c r="H33" s="230"/>
      <c r="I33" s="230">
        <v>30</v>
      </c>
      <c r="J33" s="230"/>
      <c r="K33" s="230">
        <v>653</v>
      </c>
      <c r="L33" s="230"/>
      <c r="M33" s="230"/>
      <c r="N33" s="230"/>
      <c r="O33" s="230"/>
      <c r="P33" s="231"/>
      <c r="S33" s="231"/>
    </row>
    <row r="34" spans="1:22" ht="28">
      <c r="A34" s="233">
        <v>23</v>
      </c>
      <c r="B34" s="234" t="s">
        <v>1012</v>
      </c>
      <c r="C34" s="228">
        <v>360</v>
      </c>
      <c r="D34" s="228">
        <v>13</v>
      </c>
      <c r="E34" s="230"/>
      <c r="F34" s="230">
        <v>247</v>
      </c>
      <c r="G34" s="230"/>
      <c r="H34" s="230"/>
      <c r="I34" s="230">
        <v>55</v>
      </c>
      <c r="J34" s="230"/>
      <c r="K34" s="230">
        <v>36</v>
      </c>
      <c r="L34" s="230"/>
      <c r="M34" s="230"/>
      <c r="N34" s="230"/>
      <c r="O34" s="230"/>
      <c r="P34" s="231"/>
      <c r="Q34" s="231"/>
      <c r="R34" s="231"/>
      <c r="S34" s="231"/>
      <c r="T34" s="231"/>
      <c r="U34" s="231"/>
      <c r="V34" s="231"/>
    </row>
    <row r="35" spans="1:22" ht="28">
      <c r="A35" s="233">
        <v>24</v>
      </c>
      <c r="B35" s="234" t="s">
        <v>1013</v>
      </c>
      <c r="C35" s="228">
        <v>380</v>
      </c>
      <c r="D35" s="228">
        <v>18</v>
      </c>
      <c r="E35" s="230"/>
      <c r="F35" s="230">
        <v>511</v>
      </c>
      <c r="G35" s="230"/>
      <c r="H35" s="230"/>
      <c r="I35" s="230">
        <v>43</v>
      </c>
      <c r="J35" s="230"/>
      <c r="K35" s="230">
        <v>3</v>
      </c>
      <c r="L35" s="230"/>
      <c r="M35" s="230"/>
      <c r="N35" s="230"/>
      <c r="O35" s="230"/>
      <c r="P35" s="231"/>
      <c r="S35" s="231"/>
    </row>
    <row r="36" spans="1:22" ht="28">
      <c r="A36" s="233">
        <v>25</v>
      </c>
      <c r="B36" s="234" t="s">
        <v>1014</v>
      </c>
      <c r="C36" s="228">
        <v>569</v>
      </c>
      <c r="D36" s="228">
        <v>27</v>
      </c>
      <c r="E36" s="230"/>
      <c r="F36" s="230">
        <v>509</v>
      </c>
      <c r="G36" s="230"/>
      <c r="H36" s="230"/>
      <c r="I36" s="230">
        <v>67</v>
      </c>
      <c r="J36" s="230">
        <v>15</v>
      </c>
      <c r="K36" s="230">
        <v>48</v>
      </c>
      <c r="L36" s="230">
        <v>6</v>
      </c>
      <c r="M36" s="230"/>
      <c r="N36" s="230"/>
      <c r="O36" s="230"/>
      <c r="P36" s="231"/>
      <c r="S36" s="231"/>
    </row>
    <row r="37" spans="1:22" ht="42">
      <c r="A37" s="233">
        <v>26</v>
      </c>
      <c r="B37" s="234" t="s">
        <v>1015</v>
      </c>
      <c r="C37" s="228">
        <v>307</v>
      </c>
      <c r="D37" s="228">
        <v>85</v>
      </c>
      <c r="E37" s="230"/>
      <c r="F37" s="230">
        <v>291</v>
      </c>
      <c r="G37" s="230"/>
      <c r="H37" s="230"/>
      <c r="I37" s="230">
        <v>77</v>
      </c>
      <c r="J37" s="230"/>
      <c r="K37" s="230">
        <v>27</v>
      </c>
      <c r="L37" s="230"/>
      <c r="M37" s="230"/>
      <c r="N37" s="230"/>
      <c r="O37" s="230"/>
      <c r="P37" s="231"/>
      <c r="S37" s="231"/>
    </row>
    <row r="38" spans="1:22" ht="42">
      <c r="A38" s="233">
        <v>27</v>
      </c>
      <c r="B38" s="234" t="s">
        <v>1016</v>
      </c>
      <c r="C38" s="228">
        <v>429</v>
      </c>
      <c r="D38" s="228">
        <v>119</v>
      </c>
      <c r="E38" s="230"/>
      <c r="F38" s="230">
        <v>349</v>
      </c>
      <c r="G38" s="230"/>
      <c r="H38" s="230"/>
      <c r="I38" s="230">
        <v>106</v>
      </c>
      <c r="J38" s="230"/>
      <c r="K38" s="230">
        <v>23</v>
      </c>
      <c r="L38" s="230"/>
      <c r="M38" s="230"/>
      <c r="N38" s="230"/>
      <c r="O38" s="230"/>
      <c r="P38" s="231"/>
      <c r="S38" s="231"/>
    </row>
    <row r="39" spans="1:22" ht="28">
      <c r="A39" s="233">
        <v>28</v>
      </c>
      <c r="B39" s="234" t="s">
        <v>1017</v>
      </c>
      <c r="C39" s="228">
        <v>385</v>
      </c>
      <c r="D39" s="228">
        <v>10</v>
      </c>
      <c r="E39" s="230"/>
      <c r="F39" s="230">
        <v>452</v>
      </c>
      <c r="G39" s="230"/>
      <c r="H39" s="230"/>
      <c r="I39" s="230">
        <v>33</v>
      </c>
      <c r="J39" s="230"/>
      <c r="K39" s="230">
        <v>16</v>
      </c>
      <c r="L39" s="230"/>
      <c r="M39" s="230"/>
      <c r="N39" s="230"/>
      <c r="O39" s="230"/>
      <c r="P39" s="231"/>
      <c r="S39" s="231"/>
    </row>
    <row r="40" spans="1:22" ht="28">
      <c r="A40" s="233">
        <v>29</v>
      </c>
      <c r="B40" s="234" t="s">
        <v>1018</v>
      </c>
      <c r="C40" s="228">
        <v>687</v>
      </c>
      <c r="D40" s="228">
        <v>12</v>
      </c>
      <c r="E40" s="230"/>
      <c r="F40" s="230">
        <v>540</v>
      </c>
      <c r="G40" s="230"/>
      <c r="H40" s="230"/>
      <c r="I40" s="230">
        <v>83</v>
      </c>
      <c r="J40" s="230">
        <v>5</v>
      </c>
      <c r="K40" s="230">
        <v>45</v>
      </c>
      <c r="L40" s="230"/>
      <c r="M40" s="230"/>
      <c r="N40" s="230"/>
      <c r="O40" s="230"/>
      <c r="P40" s="231"/>
      <c r="S40" s="231"/>
    </row>
    <row r="41" spans="1:22" ht="28">
      <c r="A41" s="233">
        <v>30</v>
      </c>
      <c r="B41" s="234" t="s">
        <v>1019</v>
      </c>
      <c r="C41" s="228">
        <v>469</v>
      </c>
      <c r="D41" s="228">
        <v>87</v>
      </c>
      <c r="E41" s="230"/>
      <c r="F41" s="230">
        <v>425</v>
      </c>
      <c r="G41" s="230"/>
      <c r="H41" s="230"/>
      <c r="I41" s="230">
        <v>69</v>
      </c>
      <c r="J41" s="230"/>
      <c r="K41" s="230">
        <v>30</v>
      </c>
      <c r="L41" s="230"/>
      <c r="M41" s="230"/>
      <c r="N41" s="230"/>
      <c r="O41" s="230"/>
      <c r="P41" s="231"/>
      <c r="S41" s="231"/>
    </row>
    <row r="42" spans="1:22" ht="28">
      <c r="A42" s="233">
        <v>32</v>
      </c>
      <c r="B42" s="234" t="s">
        <v>1020</v>
      </c>
      <c r="C42" s="228">
        <v>714</v>
      </c>
      <c r="D42" s="228">
        <v>94</v>
      </c>
      <c r="E42" s="230"/>
      <c r="F42" s="230">
        <v>864</v>
      </c>
      <c r="G42" s="230"/>
      <c r="H42" s="230"/>
      <c r="I42" s="230">
        <v>50</v>
      </c>
      <c r="J42" s="230"/>
      <c r="K42" s="230">
        <v>65</v>
      </c>
      <c r="L42" s="230"/>
      <c r="M42" s="230"/>
      <c r="N42" s="230">
        <v>300</v>
      </c>
      <c r="O42" s="230"/>
      <c r="P42" s="231"/>
      <c r="S42" s="231"/>
    </row>
    <row r="43" spans="1:22" ht="28">
      <c r="A43" s="233">
        <v>33</v>
      </c>
      <c r="B43" s="234" t="s">
        <v>1021</v>
      </c>
      <c r="C43" s="228">
        <v>498</v>
      </c>
      <c r="D43" s="228">
        <v>50</v>
      </c>
      <c r="E43" s="230"/>
      <c r="F43" s="230">
        <v>197</v>
      </c>
      <c r="G43" s="230"/>
      <c r="H43" s="230"/>
      <c r="I43" s="230">
        <v>61</v>
      </c>
      <c r="J43" s="230"/>
      <c r="K43" s="230"/>
      <c r="L43" s="230"/>
      <c r="M43" s="230"/>
      <c r="N43" s="230"/>
      <c r="O43" s="230"/>
      <c r="P43" s="231"/>
      <c r="S43" s="231"/>
    </row>
    <row r="44" spans="1:22" ht="28">
      <c r="A44" s="233">
        <v>34</v>
      </c>
      <c r="B44" s="234" t="s">
        <v>1022</v>
      </c>
      <c r="C44" s="228">
        <v>827</v>
      </c>
      <c r="D44" s="228">
        <v>10</v>
      </c>
      <c r="E44" s="230"/>
      <c r="F44" s="230">
        <v>1051</v>
      </c>
      <c r="G44" s="230"/>
      <c r="H44" s="230"/>
      <c r="I44" s="230">
        <v>63</v>
      </c>
      <c r="J44" s="230"/>
      <c r="K44" s="230">
        <v>5</v>
      </c>
      <c r="L44" s="230"/>
      <c r="M44" s="230"/>
      <c r="N44" s="230"/>
      <c r="O44" s="230"/>
      <c r="P44" s="231"/>
      <c r="S44" s="231"/>
    </row>
    <row r="45" spans="1:22" ht="28">
      <c r="A45" s="233">
        <v>35</v>
      </c>
      <c r="B45" s="234" t="s">
        <v>1023</v>
      </c>
      <c r="C45" s="228">
        <v>273</v>
      </c>
      <c r="D45" s="228">
        <v>11</v>
      </c>
      <c r="E45" s="230"/>
      <c r="F45" s="230">
        <v>275</v>
      </c>
      <c r="G45" s="230"/>
      <c r="H45" s="230"/>
      <c r="I45" s="230">
        <v>49</v>
      </c>
      <c r="J45" s="230"/>
      <c r="K45" s="230">
        <v>15</v>
      </c>
      <c r="L45" s="230"/>
      <c r="M45" s="230"/>
      <c r="N45" s="230"/>
      <c r="O45" s="230"/>
      <c r="P45" s="231"/>
      <c r="S45" s="231"/>
    </row>
    <row r="46" spans="1:22" ht="28">
      <c r="A46" s="233">
        <v>36</v>
      </c>
      <c r="B46" s="234" t="s">
        <v>1024</v>
      </c>
      <c r="C46" s="228">
        <v>318</v>
      </c>
      <c r="D46" s="228">
        <v>10</v>
      </c>
      <c r="E46" s="230"/>
      <c r="F46" s="230">
        <v>289</v>
      </c>
      <c r="G46" s="230"/>
      <c r="H46" s="230"/>
      <c r="I46" s="230">
        <v>77</v>
      </c>
      <c r="J46" s="230"/>
      <c r="K46" s="230">
        <v>16</v>
      </c>
      <c r="L46" s="230"/>
      <c r="M46" s="230"/>
      <c r="N46" s="230"/>
      <c r="O46" s="230"/>
      <c r="P46" s="231"/>
      <c r="S46" s="231"/>
    </row>
    <row r="47" spans="1:22" ht="28">
      <c r="A47" s="233">
        <v>37</v>
      </c>
      <c r="B47" s="234" t="s">
        <v>1025</v>
      </c>
      <c r="C47" s="228">
        <v>557</v>
      </c>
      <c r="D47" s="228">
        <v>23</v>
      </c>
      <c r="E47" s="230"/>
      <c r="F47" s="230">
        <v>623</v>
      </c>
      <c r="G47" s="230"/>
      <c r="H47" s="230"/>
      <c r="I47" s="230">
        <v>48</v>
      </c>
      <c r="J47" s="230"/>
      <c r="K47" s="230">
        <v>65</v>
      </c>
      <c r="L47" s="230"/>
      <c r="M47" s="230"/>
      <c r="N47" s="230"/>
      <c r="O47" s="230"/>
      <c r="P47" s="231"/>
      <c r="S47" s="231"/>
    </row>
    <row r="48" spans="1:22" ht="28">
      <c r="A48" s="233">
        <v>38</v>
      </c>
      <c r="B48" s="234" t="s">
        <v>1026</v>
      </c>
      <c r="C48" s="228">
        <v>251</v>
      </c>
      <c r="D48" s="228">
        <v>26</v>
      </c>
      <c r="E48" s="230"/>
      <c r="F48" s="230">
        <v>457</v>
      </c>
      <c r="G48" s="230"/>
      <c r="H48" s="230"/>
      <c r="I48" s="230">
        <v>241</v>
      </c>
      <c r="J48" s="230">
        <v>3</v>
      </c>
      <c r="K48" s="230">
        <v>7</v>
      </c>
      <c r="L48" s="230"/>
      <c r="M48" s="230"/>
      <c r="N48" s="230"/>
      <c r="O48" s="230"/>
      <c r="P48" s="231"/>
      <c r="S48" s="231"/>
    </row>
    <row r="49" spans="1:22" ht="28">
      <c r="A49" s="233">
        <v>39</v>
      </c>
      <c r="B49" s="234" t="s">
        <v>1027</v>
      </c>
      <c r="C49" s="228">
        <v>382</v>
      </c>
      <c r="D49" s="228">
        <v>7</v>
      </c>
      <c r="E49" s="230"/>
      <c r="F49" s="230">
        <v>337</v>
      </c>
      <c r="G49" s="230"/>
      <c r="H49" s="230"/>
      <c r="I49" s="230">
        <v>62</v>
      </c>
      <c r="J49" s="230">
        <v>8</v>
      </c>
      <c r="K49" s="230">
        <v>116</v>
      </c>
      <c r="L49" s="230"/>
      <c r="M49" s="230"/>
      <c r="N49" s="230"/>
      <c r="O49" s="230"/>
      <c r="P49" s="231"/>
      <c r="S49" s="231"/>
    </row>
    <row r="50" spans="1:22" ht="28">
      <c r="A50" s="233">
        <v>40</v>
      </c>
      <c r="B50" s="234" t="s">
        <v>1028</v>
      </c>
      <c r="C50" s="228">
        <v>723</v>
      </c>
      <c r="D50" s="228">
        <v>75</v>
      </c>
      <c r="E50" s="230"/>
      <c r="F50" s="230">
        <v>735</v>
      </c>
      <c r="G50" s="230"/>
      <c r="H50" s="230"/>
      <c r="I50" s="230">
        <v>44</v>
      </c>
      <c r="J50" s="230"/>
      <c r="K50" s="230">
        <v>20</v>
      </c>
      <c r="L50" s="230"/>
      <c r="M50" s="230"/>
      <c r="N50" s="230"/>
      <c r="O50" s="230"/>
      <c r="P50" s="231"/>
      <c r="S50" s="231"/>
    </row>
    <row r="51" spans="1:22" ht="42">
      <c r="A51" s="233">
        <v>41</v>
      </c>
      <c r="B51" s="234" t="s">
        <v>1029</v>
      </c>
      <c r="C51" s="228">
        <v>479</v>
      </c>
      <c r="D51" s="228">
        <v>108</v>
      </c>
      <c r="E51" s="230"/>
      <c r="F51" s="230">
        <v>453</v>
      </c>
      <c r="G51" s="230"/>
      <c r="H51" s="230"/>
      <c r="I51" s="230">
        <v>107</v>
      </c>
      <c r="J51" s="230">
        <v>2</v>
      </c>
      <c r="K51" s="230">
        <v>78</v>
      </c>
      <c r="L51" s="230"/>
      <c r="M51" s="230"/>
      <c r="N51" s="230"/>
      <c r="O51" s="230"/>
      <c r="P51" s="231"/>
      <c r="S51" s="231"/>
    </row>
    <row r="52" spans="1:22" ht="28">
      <c r="A52" s="233">
        <v>42</v>
      </c>
      <c r="B52" s="234" t="s">
        <v>1030</v>
      </c>
      <c r="C52" s="228">
        <v>565</v>
      </c>
      <c r="D52" s="228">
        <v>33</v>
      </c>
      <c r="E52" s="230"/>
      <c r="F52" s="230">
        <v>521</v>
      </c>
      <c r="G52" s="230"/>
      <c r="H52" s="230"/>
      <c r="I52" s="230">
        <v>80</v>
      </c>
      <c r="J52" s="230"/>
      <c r="K52" s="230">
        <v>30</v>
      </c>
      <c r="L52" s="230"/>
      <c r="M52" s="230"/>
      <c r="N52" s="230"/>
      <c r="O52" s="230"/>
      <c r="P52" s="231"/>
      <c r="S52" s="231"/>
    </row>
    <row r="53" spans="1:22" ht="28">
      <c r="A53" s="233">
        <v>43</v>
      </c>
      <c r="B53" s="234" t="s">
        <v>1031</v>
      </c>
      <c r="C53" s="228">
        <v>431</v>
      </c>
      <c r="D53" s="228">
        <v>35</v>
      </c>
      <c r="E53" s="230"/>
      <c r="F53" s="230">
        <v>537</v>
      </c>
      <c r="G53" s="230"/>
      <c r="H53" s="230"/>
      <c r="I53" s="230">
        <v>101</v>
      </c>
      <c r="J53" s="230"/>
      <c r="K53" s="230">
        <v>7</v>
      </c>
      <c r="L53" s="230"/>
      <c r="M53" s="230"/>
      <c r="N53" s="230"/>
      <c r="O53" s="230"/>
      <c r="P53" s="231"/>
      <c r="S53" s="231"/>
    </row>
    <row r="54" spans="1:22" ht="28">
      <c r="A54" s="233">
        <v>44</v>
      </c>
      <c r="B54" s="234" t="s">
        <v>1032</v>
      </c>
      <c r="C54" s="228">
        <v>591</v>
      </c>
      <c r="D54" s="228">
        <v>11</v>
      </c>
      <c r="E54" s="230"/>
      <c r="F54" s="230">
        <v>685</v>
      </c>
      <c r="G54" s="230"/>
      <c r="H54" s="230"/>
      <c r="I54" s="230">
        <v>75</v>
      </c>
      <c r="J54" s="230"/>
      <c r="K54" s="230">
        <v>4</v>
      </c>
      <c r="L54" s="230"/>
      <c r="M54" s="230"/>
      <c r="N54" s="230"/>
      <c r="O54" s="230"/>
      <c r="P54" s="231"/>
      <c r="Q54" s="231"/>
      <c r="R54" s="231"/>
      <c r="S54" s="231"/>
      <c r="T54" s="231"/>
      <c r="U54" s="231"/>
      <c r="V54" s="231"/>
    </row>
    <row r="55" spans="1:22" ht="28">
      <c r="A55" s="233">
        <v>45</v>
      </c>
      <c r="B55" s="234" t="s">
        <v>1033</v>
      </c>
      <c r="C55" s="228">
        <v>543</v>
      </c>
      <c r="D55" s="228">
        <v>36</v>
      </c>
      <c r="E55" s="230"/>
      <c r="F55" s="230">
        <v>652</v>
      </c>
      <c r="G55" s="230"/>
      <c r="H55" s="230"/>
      <c r="I55" s="230">
        <v>64</v>
      </c>
      <c r="J55" s="230">
        <v>10</v>
      </c>
      <c r="K55" s="230">
        <v>84</v>
      </c>
      <c r="L55" s="230"/>
      <c r="M55" s="230"/>
      <c r="N55" s="230"/>
      <c r="O55" s="230"/>
      <c r="P55" s="231"/>
      <c r="S55" s="231"/>
    </row>
    <row r="56" spans="1:22" ht="28">
      <c r="A56" s="233">
        <v>46</v>
      </c>
      <c r="B56" s="234" t="s">
        <v>1034</v>
      </c>
      <c r="C56" s="228">
        <v>935</v>
      </c>
      <c r="D56" s="228"/>
      <c r="E56" s="230"/>
      <c r="F56" s="230">
        <v>1719</v>
      </c>
      <c r="G56" s="230"/>
      <c r="H56" s="230"/>
      <c r="I56" s="230">
        <v>53</v>
      </c>
      <c r="J56" s="230">
        <v>7</v>
      </c>
      <c r="K56" s="230">
        <v>21</v>
      </c>
      <c r="L56" s="230"/>
      <c r="M56" s="230"/>
      <c r="N56" s="230"/>
      <c r="O56" s="230"/>
      <c r="P56" s="231"/>
      <c r="S56" s="231"/>
    </row>
    <row r="57" spans="1:22" ht="28">
      <c r="A57" s="233">
        <v>47</v>
      </c>
      <c r="B57" s="234" t="s">
        <v>1035</v>
      </c>
      <c r="C57" s="228">
        <v>612</v>
      </c>
      <c r="D57" s="228">
        <v>17</v>
      </c>
      <c r="E57" s="230"/>
      <c r="F57" s="230">
        <v>1308</v>
      </c>
      <c r="G57" s="230"/>
      <c r="H57" s="230"/>
      <c r="I57" s="230">
        <v>60</v>
      </c>
      <c r="J57" s="230">
        <v>87</v>
      </c>
      <c r="K57" s="230">
        <v>300</v>
      </c>
      <c r="L57" s="230"/>
      <c r="M57" s="230"/>
      <c r="N57" s="230"/>
      <c r="O57" s="230"/>
      <c r="P57" s="231"/>
      <c r="S57" s="231"/>
    </row>
    <row r="58" spans="1:22" ht="28">
      <c r="A58" s="233">
        <v>48</v>
      </c>
      <c r="B58" s="234" t="s">
        <v>1036</v>
      </c>
      <c r="C58" s="228">
        <v>880</v>
      </c>
      <c r="D58" s="228">
        <v>27</v>
      </c>
      <c r="E58" s="230"/>
      <c r="F58" s="230">
        <v>1764</v>
      </c>
      <c r="G58" s="230"/>
      <c r="H58" s="230"/>
      <c r="I58" s="230">
        <v>40</v>
      </c>
      <c r="J58" s="230">
        <v>103</v>
      </c>
      <c r="K58" s="230">
        <v>401</v>
      </c>
      <c r="L58" s="230"/>
      <c r="M58" s="230">
        <v>10</v>
      </c>
      <c r="N58" s="230">
        <v>10</v>
      </c>
      <c r="O58" s="230"/>
      <c r="P58" s="231"/>
      <c r="S58" s="231"/>
    </row>
    <row r="59" spans="1:22" ht="56">
      <c r="A59" s="233">
        <v>49</v>
      </c>
      <c r="B59" s="234" t="s">
        <v>1037</v>
      </c>
      <c r="C59" s="228">
        <v>874</v>
      </c>
      <c r="D59" s="228">
        <v>45</v>
      </c>
      <c r="E59" s="230"/>
      <c r="F59" s="230">
        <v>1152</v>
      </c>
      <c r="G59" s="230"/>
      <c r="H59" s="230"/>
      <c r="I59" s="230">
        <v>103</v>
      </c>
      <c r="J59" s="230">
        <v>280</v>
      </c>
      <c r="K59" s="230">
        <v>740</v>
      </c>
      <c r="L59" s="230"/>
      <c r="M59" s="230"/>
      <c r="N59" s="230"/>
      <c r="O59" s="230"/>
      <c r="P59" s="231"/>
      <c r="S59" s="231"/>
    </row>
    <row r="60" spans="1:22" ht="28">
      <c r="A60" s="233">
        <v>50</v>
      </c>
      <c r="B60" s="234" t="s">
        <v>1038</v>
      </c>
      <c r="C60" s="228">
        <v>296</v>
      </c>
      <c r="D60" s="228">
        <v>17</v>
      </c>
      <c r="E60" s="230"/>
      <c r="F60" s="230">
        <v>428</v>
      </c>
      <c r="G60" s="230"/>
      <c r="H60" s="230"/>
      <c r="I60" s="230">
        <v>27</v>
      </c>
      <c r="J60" s="230"/>
      <c r="K60" s="230">
        <v>355</v>
      </c>
      <c r="L60" s="230"/>
      <c r="M60" s="230"/>
      <c r="N60" s="230"/>
      <c r="O60" s="230"/>
      <c r="P60" s="231"/>
      <c r="S60" s="231"/>
    </row>
    <row r="61" spans="1:22" ht="28">
      <c r="A61" s="233">
        <v>51</v>
      </c>
      <c r="B61" s="234" t="s">
        <v>1039</v>
      </c>
      <c r="C61" s="228">
        <v>329</v>
      </c>
      <c r="D61" s="228">
        <v>20</v>
      </c>
      <c r="E61" s="230"/>
      <c r="F61" s="230">
        <v>228</v>
      </c>
      <c r="G61" s="230"/>
      <c r="H61" s="230"/>
      <c r="I61" s="230">
        <v>45</v>
      </c>
      <c r="J61" s="230"/>
      <c r="K61" s="230">
        <v>60</v>
      </c>
      <c r="L61" s="230"/>
      <c r="M61" s="230"/>
      <c r="N61" s="230">
        <v>275</v>
      </c>
      <c r="O61" s="230"/>
      <c r="P61" s="231"/>
      <c r="S61" s="231"/>
    </row>
    <row r="62" spans="1:22" ht="28">
      <c r="A62" s="233">
        <v>52</v>
      </c>
      <c r="B62" s="234" t="s">
        <v>1040</v>
      </c>
      <c r="C62" s="228">
        <v>338</v>
      </c>
      <c r="D62" s="228">
        <v>4</v>
      </c>
      <c r="E62" s="230"/>
      <c r="F62" s="230">
        <v>117</v>
      </c>
      <c r="G62" s="230"/>
      <c r="H62" s="230"/>
      <c r="I62" s="230">
        <v>10</v>
      </c>
      <c r="J62" s="230">
        <v>5</v>
      </c>
      <c r="K62" s="230">
        <v>272</v>
      </c>
      <c r="L62" s="230"/>
      <c r="M62" s="230"/>
      <c r="N62" s="230"/>
      <c r="O62" s="230"/>
      <c r="P62" s="231"/>
      <c r="S62" s="231"/>
    </row>
    <row r="63" spans="1:22" ht="28">
      <c r="A63" s="233">
        <v>53</v>
      </c>
      <c r="B63" s="234" t="s">
        <v>1041</v>
      </c>
      <c r="C63" s="228">
        <v>1042</v>
      </c>
      <c r="D63" s="228">
        <v>31</v>
      </c>
      <c r="E63" s="230"/>
      <c r="F63" s="230">
        <v>106</v>
      </c>
      <c r="G63" s="230"/>
      <c r="H63" s="230"/>
      <c r="I63" s="230">
        <v>40</v>
      </c>
      <c r="J63" s="230"/>
      <c r="K63" s="230">
        <v>406</v>
      </c>
      <c r="L63" s="230"/>
      <c r="M63" s="230"/>
      <c r="N63" s="230"/>
      <c r="O63" s="230"/>
      <c r="P63" s="231"/>
      <c r="S63" s="231"/>
    </row>
    <row r="64" spans="1:22" ht="28">
      <c r="A64" s="233">
        <v>54</v>
      </c>
      <c r="B64" s="234" t="s">
        <v>1042</v>
      </c>
      <c r="C64" s="228">
        <v>788</v>
      </c>
      <c r="D64" s="228">
        <v>65</v>
      </c>
      <c r="E64" s="230"/>
      <c r="F64" s="230">
        <v>325</v>
      </c>
      <c r="G64" s="230"/>
      <c r="H64" s="230"/>
      <c r="I64" s="230">
        <v>62</v>
      </c>
      <c r="J64" s="230"/>
      <c r="K64" s="230">
        <v>272</v>
      </c>
      <c r="L64" s="230"/>
      <c r="M64" s="230"/>
      <c r="N64" s="230"/>
      <c r="O64" s="230"/>
      <c r="P64" s="231"/>
      <c r="S64" s="231"/>
    </row>
    <row r="65" spans="1:30" ht="42">
      <c r="A65" s="233">
        <v>55</v>
      </c>
      <c r="B65" s="234" t="s">
        <v>1043</v>
      </c>
      <c r="C65" s="228">
        <v>438</v>
      </c>
      <c r="D65" s="228">
        <v>35</v>
      </c>
      <c r="E65" s="230"/>
      <c r="F65" s="230">
        <v>438</v>
      </c>
      <c r="G65" s="230"/>
      <c r="H65" s="230"/>
      <c r="I65" s="230">
        <v>46</v>
      </c>
      <c r="J65" s="230"/>
      <c r="K65" s="230">
        <v>476</v>
      </c>
      <c r="L65" s="230"/>
      <c r="M65" s="230"/>
      <c r="N65" s="230"/>
      <c r="O65" s="230"/>
      <c r="P65" s="231"/>
      <c r="S65" s="231"/>
    </row>
    <row r="66" spans="1:30" ht="28">
      <c r="A66" s="233">
        <v>56</v>
      </c>
      <c r="B66" s="234" t="s">
        <v>1044</v>
      </c>
      <c r="C66" s="228">
        <v>713</v>
      </c>
      <c r="D66" s="228">
        <v>20</v>
      </c>
      <c r="E66" s="230"/>
      <c r="F66" s="230">
        <v>177</v>
      </c>
      <c r="G66" s="230"/>
      <c r="H66" s="230"/>
      <c r="I66" s="230">
        <v>16</v>
      </c>
      <c r="J66" s="230">
        <v>5</v>
      </c>
      <c r="K66" s="230">
        <v>285</v>
      </c>
      <c r="L66" s="230"/>
      <c r="M66" s="230"/>
      <c r="N66" s="230"/>
      <c r="O66" s="230"/>
      <c r="P66" s="231"/>
      <c r="S66" s="231"/>
    </row>
    <row r="67" spans="1:30" s="232" customFormat="1" ht="28">
      <c r="A67" s="233">
        <v>57</v>
      </c>
      <c r="B67" s="234" t="s">
        <v>1045</v>
      </c>
      <c r="C67" s="228">
        <v>485</v>
      </c>
      <c r="D67" s="228">
        <v>51</v>
      </c>
      <c r="E67" s="230"/>
      <c r="F67" s="230">
        <v>644</v>
      </c>
      <c r="G67" s="230"/>
      <c r="H67" s="230"/>
      <c r="I67" s="230">
        <v>28</v>
      </c>
      <c r="J67" s="230"/>
      <c r="K67" s="230">
        <v>5</v>
      </c>
      <c r="L67" s="230"/>
      <c r="M67" s="230"/>
      <c r="N67" s="230"/>
      <c r="O67" s="230"/>
      <c r="P67" s="231"/>
      <c r="Q67" s="200"/>
      <c r="R67" s="200"/>
      <c r="S67" s="231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</row>
    <row r="68" spans="1:30" ht="28">
      <c r="A68" s="233">
        <v>58</v>
      </c>
      <c r="B68" s="234" t="s">
        <v>1046</v>
      </c>
      <c r="C68" s="228">
        <v>621</v>
      </c>
      <c r="D68" s="228">
        <v>117</v>
      </c>
      <c r="E68" s="230"/>
      <c r="F68" s="230">
        <v>850</v>
      </c>
      <c r="G68" s="230"/>
      <c r="H68" s="230"/>
      <c r="I68" s="230">
        <v>42</v>
      </c>
      <c r="J68" s="230">
        <v>307</v>
      </c>
      <c r="K68" s="230">
        <v>81</v>
      </c>
      <c r="L68" s="230"/>
      <c r="M68" s="230">
        <v>10</v>
      </c>
      <c r="N68" s="230"/>
      <c r="O68" s="230"/>
      <c r="P68" s="231"/>
      <c r="S68" s="231"/>
    </row>
    <row r="69" spans="1:30" ht="28">
      <c r="A69" s="233">
        <v>59</v>
      </c>
      <c r="B69" s="234" t="s">
        <v>1047</v>
      </c>
      <c r="C69" s="228">
        <v>733</v>
      </c>
      <c r="D69" s="228">
        <v>30</v>
      </c>
      <c r="E69" s="230"/>
      <c r="F69" s="230">
        <v>640</v>
      </c>
      <c r="G69" s="230"/>
      <c r="H69" s="230"/>
      <c r="I69" s="230">
        <v>102</v>
      </c>
      <c r="J69" s="230">
        <v>1</v>
      </c>
      <c r="K69" s="230">
        <v>246</v>
      </c>
      <c r="L69" s="230"/>
      <c r="M69" s="230"/>
      <c r="N69" s="230"/>
      <c r="O69" s="230"/>
      <c r="P69" s="231"/>
      <c r="S69" s="231"/>
    </row>
    <row r="70" spans="1:30" ht="56">
      <c r="A70" s="233">
        <v>60</v>
      </c>
      <c r="B70" s="234" t="s">
        <v>1048</v>
      </c>
      <c r="C70" s="228">
        <v>572</v>
      </c>
      <c r="D70" s="228">
        <v>87</v>
      </c>
      <c r="E70" s="230"/>
      <c r="F70" s="230">
        <v>718</v>
      </c>
      <c r="G70" s="230"/>
      <c r="H70" s="230"/>
      <c r="I70" s="230">
        <v>24</v>
      </c>
      <c r="J70" s="230"/>
      <c r="K70" s="230">
        <v>116</v>
      </c>
      <c r="L70" s="230"/>
      <c r="M70" s="230"/>
      <c r="N70" s="235">
        <v>1250</v>
      </c>
      <c r="O70" s="230"/>
      <c r="P70" s="231"/>
      <c r="R70" s="231"/>
      <c r="S70" s="231"/>
    </row>
    <row r="71" spans="1:30" ht="42">
      <c r="A71" s="233">
        <v>61</v>
      </c>
      <c r="B71" s="234" t="s">
        <v>1049</v>
      </c>
      <c r="C71" s="228">
        <v>470</v>
      </c>
      <c r="D71" s="228">
        <v>34</v>
      </c>
      <c r="E71" s="230"/>
      <c r="F71" s="230">
        <v>326</v>
      </c>
      <c r="G71" s="230"/>
      <c r="H71" s="230"/>
      <c r="I71" s="230">
        <v>34</v>
      </c>
      <c r="J71" s="230"/>
      <c r="K71" s="230">
        <v>24</v>
      </c>
      <c r="L71" s="230"/>
      <c r="M71" s="230"/>
      <c r="N71" s="230"/>
      <c r="O71" s="230"/>
      <c r="P71" s="231"/>
      <c r="S71" s="231"/>
    </row>
    <row r="72" spans="1:30" s="232" customFormat="1" ht="42">
      <c r="A72" s="233">
        <v>62</v>
      </c>
      <c r="B72" s="234" t="s">
        <v>1050</v>
      </c>
      <c r="C72" s="228">
        <v>1063</v>
      </c>
      <c r="D72" s="228">
        <v>258</v>
      </c>
      <c r="E72" s="230"/>
      <c r="F72" s="230">
        <v>868</v>
      </c>
      <c r="G72" s="230"/>
      <c r="H72" s="230"/>
      <c r="I72" s="230">
        <v>60</v>
      </c>
      <c r="J72" s="230">
        <v>8</v>
      </c>
      <c r="K72" s="230">
        <v>1532</v>
      </c>
      <c r="L72" s="230">
        <v>350</v>
      </c>
      <c r="M72" s="230"/>
      <c r="N72" s="230"/>
      <c r="O72" s="230"/>
      <c r="P72" s="231"/>
      <c r="Q72" s="200"/>
      <c r="R72" s="200"/>
      <c r="S72" s="231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</row>
    <row r="73" spans="1:30" s="232" customFormat="1" ht="28">
      <c r="A73" s="233">
        <v>63</v>
      </c>
      <c r="B73" s="234" t="s">
        <v>1051</v>
      </c>
      <c r="C73" s="228">
        <v>823</v>
      </c>
      <c r="D73" s="228">
        <v>77</v>
      </c>
      <c r="E73" s="230"/>
      <c r="F73" s="230">
        <v>1713</v>
      </c>
      <c r="G73" s="230"/>
      <c r="H73" s="230"/>
      <c r="I73" s="230">
        <v>140</v>
      </c>
      <c r="J73" s="230">
        <v>181</v>
      </c>
      <c r="K73" s="230">
        <v>569</v>
      </c>
      <c r="L73" s="230"/>
      <c r="M73" s="230"/>
      <c r="N73" s="230">
        <v>65</v>
      </c>
      <c r="O73" s="230"/>
      <c r="P73" s="231"/>
      <c r="Q73" s="200"/>
      <c r="R73" s="200"/>
      <c r="S73" s="231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</row>
    <row r="74" spans="1:30" ht="28">
      <c r="A74" s="233">
        <v>64</v>
      </c>
      <c r="B74" s="234" t="s">
        <v>1052</v>
      </c>
      <c r="C74" s="228">
        <v>595</v>
      </c>
      <c r="D74" s="228">
        <v>15</v>
      </c>
      <c r="E74" s="230"/>
      <c r="F74" s="230">
        <v>927</v>
      </c>
      <c r="G74" s="230"/>
      <c r="H74" s="230"/>
      <c r="I74" s="230">
        <v>56</v>
      </c>
      <c r="J74" s="230">
        <v>30</v>
      </c>
      <c r="K74" s="230">
        <v>63</v>
      </c>
      <c r="L74" s="230">
        <v>7</v>
      </c>
      <c r="M74" s="230"/>
      <c r="N74" s="230"/>
      <c r="O74" s="230"/>
      <c r="P74" s="231"/>
      <c r="S74" s="231"/>
    </row>
    <row r="75" spans="1:30" ht="28">
      <c r="A75" s="233">
        <v>65</v>
      </c>
      <c r="B75" s="234" t="s">
        <v>1053</v>
      </c>
      <c r="C75" s="228">
        <v>759</v>
      </c>
      <c r="D75" s="228">
        <v>35</v>
      </c>
      <c r="E75" s="230"/>
      <c r="F75" s="230">
        <v>888</v>
      </c>
      <c r="G75" s="230"/>
      <c r="H75" s="230"/>
      <c r="I75" s="230">
        <v>96</v>
      </c>
      <c r="J75" s="230"/>
      <c r="K75" s="230">
        <v>25</v>
      </c>
      <c r="L75" s="230"/>
      <c r="M75" s="230"/>
      <c r="N75" s="230"/>
      <c r="O75" s="230"/>
      <c r="P75" s="231"/>
      <c r="Q75" s="231"/>
      <c r="R75" s="231"/>
      <c r="S75" s="231"/>
    </row>
    <row r="76" spans="1:30" ht="28">
      <c r="A76" s="233">
        <v>66</v>
      </c>
      <c r="B76" s="234" t="s">
        <v>1054</v>
      </c>
      <c r="C76" s="228">
        <v>706</v>
      </c>
      <c r="D76" s="228">
        <v>80</v>
      </c>
      <c r="E76" s="230"/>
      <c r="F76" s="230">
        <v>1442</v>
      </c>
      <c r="G76" s="230"/>
      <c r="H76" s="230"/>
      <c r="I76" s="230">
        <v>21</v>
      </c>
      <c r="J76" s="230"/>
      <c r="K76" s="230">
        <v>83</v>
      </c>
      <c r="L76" s="230"/>
      <c r="M76" s="230"/>
      <c r="N76" s="230"/>
      <c r="O76" s="230"/>
      <c r="P76" s="231"/>
      <c r="S76" s="231"/>
    </row>
    <row r="77" spans="1:30" s="232" customFormat="1" ht="28">
      <c r="A77" s="233">
        <v>67</v>
      </c>
      <c r="B77" s="234" t="s">
        <v>1055</v>
      </c>
      <c r="C77" s="228">
        <v>631</v>
      </c>
      <c r="D77" s="228">
        <v>73</v>
      </c>
      <c r="E77" s="230"/>
      <c r="F77" s="230">
        <v>1272</v>
      </c>
      <c r="G77" s="230"/>
      <c r="H77" s="230"/>
      <c r="I77" s="230">
        <v>52</v>
      </c>
      <c r="J77" s="230">
        <v>16</v>
      </c>
      <c r="K77" s="230">
        <v>36</v>
      </c>
      <c r="L77" s="230"/>
      <c r="M77" s="230"/>
      <c r="N77" s="230"/>
      <c r="O77" s="230"/>
      <c r="P77" s="231"/>
      <c r="Q77" s="200"/>
      <c r="R77" s="200"/>
      <c r="S77" s="231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</row>
    <row r="78" spans="1:30" ht="28">
      <c r="A78" s="233">
        <v>68</v>
      </c>
      <c r="B78" s="236" t="s">
        <v>1056</v>
      </c>
      <c r="C78" s="228">
        <v>277</v>
      </c>
      <c r="D78" s="228">
        <v>16</v>
      </c>
      <c r="E78" s="230"/>
      <c r="F78" s="230">
        <v>127</v>
      </c>
      <c r="G78" s="230"/>
      <c r="H78" s="230"/>
      <c r="I78" s="230">
        <v>22</v>
      </c>
      <c r="J78" s="230"/>
      <c r="K78" s="230">
        <v>30</v>
      </c>
      <c r="L78" s="230"/>
      <c r="M78" s="230"/>
      <c r="N78" s="230"/>
      <c r="O78" s="230"/>
      <c r="P78" s="231"/>
      <c r="Q78" s="237"/>
      <c r="R78" s="237"/>
      <c r="S78" s="231"/>
      <c r="T78" s="237"/>
      <c r="U78" s="237"/>
      <c r="V78" s="237"/>
      <c r="W78" s="237"/>
      <c r="X78" s="237"/>
      <c r="Y78" s="237"/>
      <c r="Z78" s="237"/>
    </row>
    <row r="79" spans="1:30" ht="23" customHeight="1" thickBot="1">
      <c r="A79" s="238"/>
      <c r="B79" s="239" t="s">
        <v>1057</v>
      </c>
      <c r="C79" s="240">
        <f t="shared" ref="C79:O79" si="0">SUM(C12:C78)</f>
        <v>30126</v>
      </c>
      <c r="D79" s="240">
        <f t="shared" si="0"/>
        <v>2734</v>
      </c>
      <c r="E79" s="240">
        <f t="shared" si="0"/>
        <v>0</v>
      </c>
      <c r="F79" s="240">
        <f t="shared" si="0"/>
        <v>29177</v>
      </c>
      <c r="G79" s="240">
        <f t="shared" si="0"/>
        <v>0</v>
      </c>
      <c r="H79" s="240">
        <f t="shared" si="0"/>
        <v>0</v>
      </c>
      <c r="I79" s="240">
        <f t="shared" si="0"/>
        <v>3229</v>
      </c>
      <c r="J79" s="240">
        <f t="shared" si="0"/>
        <v>1073</v>
      </c>
      <c r="K79" s="240">
        <f t="shared" si="0"/>
        <v>18721</v>
      </c>
      <c r="L79" s="240">
        <f t="shared" si="0"/>
        <v>363</v>
      </c>
      <c r="M79" s="240">
        <f t="shared" si="0"/>
        <v>20</v>
      </c>
      <c r="N79" s="240">
        <f t="shared" si="0"/>
        <v>1900</v>
      </c>
      <c r="O79" s="240">
        <f t="shared" si="0"/>
        <v>0</v>
      </c>
      <c r="P79" s="231"/>
      <c r="Q79" s="237"/>
      <c r="R79" s="237"/>
      <c r="S79" s="237"/>
      <c r="T79" s="237"/>
      <c r="U79" s="237"/>
      <c r="V79" s="237"/>
      <c r="W79" s="237"/>
      <c r="X79" s="237"/>
      <c r="Y79" s="237"/>
      <c r="Z79" s="237"/>
    </row>
    <row r="80" spans="1:30">
      <c r="A80" s="241"/>
      <c r="B80" s="225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31"/>
      <c r="Q80" s="237"/>
      <c r="R80" s="237"/>
      <c r="S80" s="237"/>
      <c r="T80" s="237"/>
      <c r="U80" s="237"/>
      <c r="V80" s="237"/>
      <c r="W80" s="237"/>
      <c r="X80" s="237"/>
      <c r="Y80" s="237"/>
      <c r="Z80" s="237"/>
    </row>
    <row r="81" spans="1:30">
      <c r="A81" s="241"/>
      <c r="B81" s="242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31"/>
      <c r="Q81" s="237"/>
      <c r="R81" s="237"/>
      <c r="S81" s="237"/>
      <c r="T81" s="237"/>
      <c r="U81" s="237"/>
      <c r="V81" s="237"/>
      <c r="W81" s="237"/>
      <c r="X81" s="237"/>
      <c r="Y81" s="237"/>
      <c r="Z81" s="237"/>
    </row>
    <row r="82" spans="1:30">
      <c r="A82" s="241"/>
      <c r="B82" s="225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31"/>
      <c r="Q82" s="237"/>
      <c r="R82" s="237"/>
      <c r="S82" s="237"/>
      <c r="T82" s="237"/>
      <c r="U82" s="237"/>
      <c r="V82" s="237"/>
      <c r="W82" s="237"/>
      <c r="X82" s="237"/>
      <c r="Y82" s="237"/>
      <c r="Z82" s="237"/>
    </row>
    <row r="83" spans="1:30">
      <c r="A83" s="241"/>
      <c r="B83" s="225"/>
      <c r="C83" s="242"/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2"/>
      <c r="P83" s="237"/>
      <c r="Q83" s="237"/>
      <c r="R83" s="237"/>
      <c r="S83" s="237"/>
      <c r="T83" s="237"/>
      <c r="U83" s="237"/>
      <c r="V83" s="237"/>
      <c r="W83" s="237"/>
      <c r="X83" s="237"/>
      <c r="Y83" s="237"/>
      <c r="Z83" s="237"/>
    </row>
    <row r="84" spans="1:30">
      <c r="A84" s="241"/>
      <c r="B84" s="225"/>
      <c r="C84" s="242"/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31"/>
      <c r="Q84" s="237"/>
      <c r="R84" s="237"/>
      <c r="S84" s="237"/>
      <c r="T84" s="237"/>
      <c r="U84" s="237"/>
      <c r="V84" s="237"/>
      <c r="W84" s="237"/>
      <c r="X84" s="237"/>
      <c r="Y84" s="237"/>
      <c r="Z84" s="237"/>
    </row>
    <row r="85" spans="1:30">
      <c r="A85" s="241"/>
      <c r="B85" s="225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31"/>
      <c r="Q85" s="237"/>
      <c r="R85" s="237"/>
      <c r="S85" s="237"/>
      <c r="T85" s="237"/>
      <c r="U85" s="237"/>
      <c r="V85" s="237"/>
      <c r="W85" s="237"/>
      <c r="X85" s="237"/>
      <c r="Y85" s="237"/>
      <c r="Z85" s="237"/>
    </row>
    <row r="86" spans="1:30">
      <c r="A86" s="241"/>
      <c r="B86" s="225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31"/>
      <c r="Q86" s="237"/>
      <c r="R86" s="237"/>
      <c r="S86" s="237"/>
      <c r="T86" s="237"/>
      <c r="U86" s="237"/>
      <c r="V86" s="237"/>
      <c r="W86" s="237"/>
      <c r="X86" s="237"/>
      <c r="Y86" s="237"/>
      <c r="Z86" s="237"/>
    </row>
    <row r="87" spans="1:30" ht="14.5" thickBot="1">
      <c r="A87" s="241"/>
      <c r="B87" s="225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31"/>
      <c r="Q87" s="237"/>
      <c r="R87" s="237"/>
      <c r="S87" s="237"/>
      <c r="T87" s="237"/>
      <c r="U87" s="237"/>
      <c r="V87" s="237"/>
      <c r="W87" s="237"/>
      <c r="X87" s="237"/>
      <c r="Y87" s="237"/>
      <c r="Z87" s="237"/>
    </row>
    <row r="88" spans="1:30" ht="14.5" thickBot="1">
      <c r="A88" s="243"/>
      <c r="B88" s="244"/>
      <c r="C88" s="391" t="s">
        <v>1058</v>
      </c>
      <c r="D88" s="392"/>
      <c r="E88" s="392"/>
      <c r="F88" s="392"/>
      <c r="G88" s="392"/>
      <c r="H88" s="392"/>
      <c r="I88" s="393"/>
      <c r="J88" s="391" t="s">
        <v>975</v>
      </c>
      <c r="K88" s="392"/>
      <c r="L88" s="392"/>
      <c r="M88" s="392"/>
      <c r="N88" s="392"/>
      <c r="O88" s="393"/>
      <c r="P88" s="231"/>
      <c r="Q88" s="237"/>
      <c r="R88" s="237"/>
      <c r="S88" s="237"/>
      <c r="T88" s="237"/>
      <c r="U88" s="237"/>
      <c r="V88" s="237"/>
      <c r="W88" s="237"/>
      <c r="X88" s="237"/>
      <c r="Y88" s="237"/>
      <c r="Z88" s="237"/>
    </row>
    <row r="89" spans="1:30" ht="14.5" thickBot="1">
      <c r="A89" s="247"/>
      <c r="B89" s="248"/>
      <c r="C89" s="246"/>
      <c r="D89" s="246"/>
      <c r="E89" s="246"/>
      <c r="F89" s="249"/>
      <c r="G89" s="246"/>
      <c r="H89" s="246"/>
      <c r="I89" s="250"/>
      <c r="J89" s="245"/>
      <c r="K89" s="246"/>
      <c r="L89" s="246"/>
      <c r="M89" s="246"/>
      <c r="N89" s="246"/>
      <c r="O89" s="251"/>
      <c r="P89" s="231"/>
      <c r="Q89" s="237"/>
      <c r="R89" s="237"/>
      <c r="S89" s="237"/>
      <c r="T89" s="237"/>
      <c r="U89" s="237"/>
      <c r="V89" s="237"/>
      <c r="W89" s="237"/>
      <c r="X89" s="237"/>
      <c r="Y89" s="237"/>
      <c r="Z89" s="237"/>
    </row>
    <row r="90" spans="1:30" ht="56.5" thickBot="1">
      <c r="A90" s="252" t="s">
        <v>977</v>
      </c>
      <c r="B90" s="221" t="s">
        <v>978</v>
      </c>
      <c r="C90" s="221" t="s">
        <v>985</v>
      </c>
      <c r="D90" s="221" t="s">
        <v>986</v>
      </c>
      <c r="E90" s="221" t="s">
        <v>988</v>
      </c>
      <c r="F90" s="220" t="s">
        <v>980</v>
      </c>
      <c r="G90" s="219" t="s">
        <v>982</v>
      </c>
      <c r="H90" s="221" t="s">
        <v>983</v>
      </c>
      <c r="I90" s="253" t="s">
        <v>984</v>
      </c>
      <c r="J90" s="223" t="s">
        <v>985</v>
      </c>
      <c r="K90" s="219" t="s">
        <v>986</v>
      </c>
      <c r="L90" s="219" t="s">
        <v>987</v>
      </c>
      <c r="M90" s="219" t="s">
        <v>988</v>
      </c>
      <c r="N90" s="221" t="s">
        <v>983</v>
      </c>
      <c r="O90" s="221" t="s">
        <v>989</v>
      </c>
      <c r="P90" s="231"/>
      <c r="Q90" s="237"/>
      <c r="R90" s="237"/>
      <c r="S90" s="237"/>
      <c r="T90" s="237"/>
      <c r="U90" s="237"/>
      <c r="V90" s="237"/>
      <c r="W90" s="237"/>
      <c r="X90" s="237"/>
      <c r="Y90" s="237"/>
      <c r="Z90" s="237"/>
    </row>
    <row r="91" spans="1:30" s="232" customFormat="1" ht="28">
      <c r="A91" s="254">
        <v>1</v>
      </c>
      <c r="B91" s="255" t="s">
        <v>1059</v>
      </c>
      <c r="C91" s="256">
        <v>21824</v>
      </c>
      <c r="D91" s="256">
        <v>8039</v>
      </c>
      <c r="E91" s="256">
        <v>126</v>
      </c>
      <c r="F91" s="256"/>
      <c r="G91" s="257"/>
      <c r="H91" s="257"/>
      <c r="I91" s="257"/>
      <c r="J91" s="257"/>
      <c r="K91" s="257"/>
      <c r="L91" s="257"/>
      <c r="M91" s="257"/>
      <c r="N91" s="257"/>
      <c r="O91" s="257"/>
      <c r="P91" s="231"/>
      <c r="Q91" s="231"/>
      <c r="R91" s="231"/>
      <c r="S91" s="200"/>
      <c r="T91" s="231"/>
      <c r="U91" s="200"/>
      <c r="V91" s="200"/>
      <c r="W91" s="200"/>
      <c r="X91" s="200"/>
      <c r="Y91" s="200"/>
      <c r="Z91" s="200"/>
      <c r="AA91" s="200"/>
      <c r="AB91" s="200"/>
      <c r="AC91" s="200"/>
      <c r="AD91" s="200"/>
    </row>
    <row r="92" spans="1:30" ht="28">
      <c r="A92" s="258">
        <v>2</v>
      </c>
      <c r="B92" s="236" t="s">
        <v>1060</v>
      </c>
      <c r="C92" s="230"/>
      <c r="D92" s="228"/>
      <c r="E92" s="230"/>
      <c r="F92" s="230"/>
      <c r="G92" s="230">
        <v>1700</v>
      </c>
      <c r="H92" s="230"/>
      <c r="I92" s="230"/>
      <c r="J92" s="230"/>
      <c r="K92" s="230">
        <v>70</v>
      </c>
      <c r="L92" s="230"/>
      <c r="M92" s="230"/>
      <c r="N92" s="230"/>
      <c r="O92" s="230"/>
      <c r="P92" s="231"/>
    </row>
    <row r="93" spans="1:30" hidden="1">
      <c r="A93" s="233"/>
      <c r="B93" s="234"/>
      <c r="C93" s="259"/>
      <c r="D93" s="259"/>
      <c r="E93" s="259"/>
      <c r="F93" s="230"/>
      <c r="G93" s="230"/>
      <c r="H93" s="230"/>
      <c r="I93" s="230"/>
      <c r="J93" s="230"/>
      <c r="K93" s="230"/>
      <c r="L93" s="230"/>
      <c r="M93" s="230"/>
      <c r="N93" s="230"/>
      <c r="O93" s="230"/>
      <c r="P93" s="231"/>
    </row>
    <row r="94" spans="1:30" ht="56.5" hidden="1" thickBot="1">
      <c r="A94" s="218" t="s">
        <v>977</v>
      </c>
      <c r="B94" s="218" t="s">
        <v>978</v>
      </c>
      <c r="C94" s="260"/>
      <c r="D94" s="220"/>
      <c r="E94" s="220"/>
      <c r="F94" s="220"/>
      <c r="G94" s="220"/>
      <c r="H94" s="220"/>
      <c r="I94" s="220"/>
      <c r="J94" s="223"/>
      <c r="K94" s="219"/>
      <c r="L94" s="219"/>
      <c r="M94" s="219"/>
      <c r="N94" s="221"/>
      <c r="O94" s="221"/>
      <c r="P94" s="231"/>
    </row>
    <row r="95" spans="1:30" ht="28">
      <c r="A95" s="233">
        <v>3</v>
      </c>
      <c r="B95" s="234" t="s">
        <v>1061</v>
      </c>
      <c r="C95" s="259">
        <v>76094</v>
      </c>
      <c r="D95" s="259">
        <v>12900</v>
      </c>
      <c r="E95" s="259">
        <v>1675</v>
      </c>
      <c r="F95" s="259">
        <v>360</v>
      </c>
      <c r="G95" s="230"/>
      <c r="H95" s="261"/>
      <c r="I95" s="259">
        <v>52249</v>
      </c>
      <c r="J95" s="230"/>
      <c r="K95" s="230"/>
      <c r="L95" s="230"/>
      <c r="M95" s="230"/>
      <c r="N95" s="230"/>
      <c r="O95" s="230"/>
      <c r="P95" s="231"/>
      <c r="Q95" s="231"/>
      <c r="R95" s="231"/>
    </row>
    <row r="96" spans="1:30" ht="28">
      <c r="A96" s="233">
        <v>4</v>
      </c>
      <c r="B96" s="234" t="s">
        <v>1062</v>
      </c>
      <c r="C96" s="259"/>
      <c r="D96" s="259"/>
      <c r="E96" s="259"/>
      <c r="F96" s="230"/>
      <c r="G96" s="230">
        <v>5360</v>
      </c>
      <c r="H96" s="230"/>
      <c r="I96" s="230"/>
      <c r="J96" s="230">
        <v>37900</v>
      </c>
      <c r="K96" s="230">
        <v>50155</v>
      </c>
      <c r="L96" s="230"/>
      <c r="M96" s="230">
        <v>351</v>
      </c>
      <c r="N96" s="230">
        <v>14953</v>
      </c>
      <c r="O96" s="230"/>
      <c r="P96" s="231"/>
      <c r="Q96" s="231"/>
    </row>
    <row r="97" spans="1:18" ht="28">
      <c r="A97" s="262">
        <v>5</v>
      </c>
      <c r="B97" s="263" t="s">
        <v>1063</v>
      </c>
      <c r="C97" s="264"/>
      <c r="D97" s="264"/>
      <c r="E97" s="264"/>
      <c r="F97" s="265"/>
      <c r="G97" s="265">
        <v>30667</v>
      </c>
      <c r="H97" s="265"/>
      <c r="I97" s="265"/>
      <c r="J97" s="265"/>
      <c r="K97" s="265">
        <v>1000</v>
      </c>
      <c r="L97" s="265"/>
      <c r="M97" s="265"/>
      <c r="N97" s="265"/>
      <c r="O97" s="265"/>
      <c r="P97" s="231"/>
      <c r="Q97" s="231"/>
    </row>
    <row r="98" spans="1:18" ht="14.5" thickBot="1">
      <c r="A98" s="238"/>
      <c r="B98" s="266" t="s">
        <v>1064</v>
      </c>
      <c r="C98" s="267">
        <f>C91+C92+C95+C96+C97</f>
        <v>97918</v>
      </c>
      <c r="D98" s="267">
        <f>D91+D92+D95+D96+D97</f>
        <v>20939</v>
      </c>
      <c r="E98" s="267">
        <f>E91+E92+E95+E96+E97</f>
        <v>1801</v>
      </c>
      <c r="F98" s="267">
        <f>F91+F92+F95+F96+F97</f>
        <v>360</v>
      </c>
      <c r="G98" s="267">
        <f t="shared" ref="G98:O98" si="1">G91+G92+G95+G96+G97</f>
        <v>37727</v>
      </c>
      <c r="H98" s="267">
        <f t="shared" si="1"/>
        <v>0</v>
      </c>
      <c r="I98" s="267">
        <f t="shared" si="1"/>
        <v>52249</v>
      </c>
      <c r="J98" s="267">
        <f t="shared" si="1"/>
        <v>37900</v>
      </c>
      <c r="K98" s="267">
        <f t="shared" si="1"/>
        <v>51225</v>
      </c>
      <c r="L98" s="267">
        <f t="shared" si="1"/>
        <v>0</v>
      </c>
      <c r="M98" s="267">
        <f t="shared" si="1"/>
        <v>351</v>
      </c>
      <c r="N98" s="267">
        <f t="shared" si="1"/>
        <v>14953</v>
      </c>
      <c r="O98" s="267">
        <f t="shared" si="1"/>
        <v>0</v>
      </c>
      <c r="P98" s="231"/>
      <c r="Q98" s="231"/>
      <c r="R98" s="231"/>
    </row>
    <row r="99" spans="1:18" hidden="1">
      <c r="B99" s="242"/>
      <c r="C99" s="268" t="s">
        <v>1065</v>
      </c>
      <c r="D99" s="268"/>
      <c r="F99" s="269"/>
      <c r="G99" s="204"/>
      <c r="H99" s="204"/>
      <c r="J99" s="270" t="s">
        <v>1066</v>
      </c>
      <c r="K99" s="271"/>
      <c r="L99" s="271"/>
      <c r="M99" s="271"/>
      <c r="N99" s="271"/>
      <c r="O99" s="271"/>
      <c r="P99" s="271"/>
    </row>
    <row r="100" spans="1:18" hidden="1">
      <c r="B100" s="271"/>
      <c r="C100" s="268"/>
      <c r="D100" s="268"/>
      <c r="E100" s="271"/>
      <c r="F100" s="271"/>
      <c r="G100" s="271"/>
      <c r="H100" s="271"/>
      <c r="I100" s="271" t="s">
        <v>1067</v>
      </c>
      <c r="J100" s="271"/>
      <c r="K100" s="271"/>
      <c r="L100" s="394"/>
      <c r="M100" s="394"/>
      <c r="N100" s="394"/>
      <c r="O100" s="394"/>
      <c r="P100" s="270"/>
    </row>
    <row r="101" spans="1:18" hidden="1">
      <c r="B101" s="271"/>
      <c r="C101" s="271"/>
      <c r="D101" s="271"/>
      <c r="E101" s="272"/>
      <c r="F101" s="271"/>
      <c r="H101" s="204"/>
      <c r="I101" s="271" t="s">
        <v>1068</v>
      </c>
      <c r="J101" s="271"/>
      <c r="K101" s="271"/>
      <c r="L101" s="271"/>
      <c r="M101" s="271"/>
      <c r="N101" s="273"/>
      <c r="O101" s="273"/>
      <c r="P101" s="274"/>
      <c r="R101" s="231"/>
    </row>
    <row r="102" spans="1:18" hidden="1">
      <c r="B102" s="271"/>
      <c r="C102" s="271"/>
      <c r="D102" s="271"/>
      <c r="E102" s="275"/>
      <c r="F102" s="275"/>
      <c r="G102" s="271"/>
      <c r="H102" s="271"/>
      <c r="I102" s="271"/>
      <c r="J102" s="394"/>
      <c r="K102" s="394"/>
      <c r="L102" s="394"/>
      <c r="M102" s="394"/>
      <c r="N102" s="273"/>
      <c r="O102" s="273"/>
      <c r="P102" s="273"/>
    </row>
    <row r="103" spans="1:18">
      <c r="B103" s="271"/>
      <c r="C103" s="271"/>
      <c r="D103" s="271"/>
      <c r="E103" s="271"/>
      <c r="F103" s="271"/>
      <c r="G103" s="271"/>
      <c r="H103" s="271"/>
      <c r="I103" s="271"/>
      <c r="J103" s="270"/>
      <c r="K103" s="273"/>
      <c r="L103" s="273"/>
      <c r="M103" s="273"/>
      <c r="N103" s="204"/>
      <c r="O103" s="204"/>
    </row>
    <row r="104" spans="1:18" hidden="1">
      <c r="G104" s="276" t="s">
        <v>1069</v>
      </c>
      <c r="J104" s="270"/>
      <c r="K104" s="271"/>
      <c r="L104" s="271"/>
      <c r="M104" s="271"/>
      <c r="N104" s="204"/>
      <c r="O104" s="204"/>
    </row>
    <row r="105" spans="1:18">
      <c r="J105" s="270"/>
      <c r="K105" s="273"/>
      <c r="L105" s="273"/>
      <c r="M105" s="273"/>
      <c r="N105" s="204"/>
      <c r="O105" s="204"/>
    </row>
    <row r="106" spans="1:18">
      <c r="B106" s="277"/>
      <c r="J106" s="270"/>
      <c r="K106" s="273"/>
      <c r="L106" s="273"/>
      <c r="M106" s="273"/>
      <c r="N106" s="204"/>
    </row>
    <row r="107" spans="1:18">
      <c r="L107" s="273"/>
      <c r="M107" s="278"/>
    </row>
  </sheetData>
  <mergeCells count="5">
    <mergeCell ref="B8:B9"/>
    <mergeCell ref="C88:I88"/>
    <mergeCell ref="J88:O88"/>
    <mergeCell ref="L100:O100"/>
    <mergeCell ref="J102:M102"/>
  </mergeCells>
  <pageMargins left="0" right="0" top="0" bottom="0.75" header="0" footer="0.3"/>
  <pageSetup paperSize="9" scale="85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1D93E-3282-4242-BC59-8E6904B529C3}">
  <dimension ref="A1:G30"/>
  <sheetViews>
    <sheetView workbookViewId="0">
      <selection activeCell="L25" sqref="L25"/>
    </sheetView>
  </sheetViews>
  <sheetFormatPr defaultRowHeight="14.5"/>
  <cols>
    <col min="1" max="1" width="4.81640625" customWidth="1"/>
    <col min="2" max="2" width="26.54296875" customWidth="1"/>
    <col min="3" max="3" width="12.36328125" customWidth="1"/>
    <col min="4" max="5" width="12.1796875" customWidth="1"/>
    <col min="6" max="6" width="12.7265625" customWidth="1"/>
    <col min="7" max="7" width="10.6328125" bestFit="1" customWidth="1"/>
  </cols>
  <sheetData>
    <row r="1" spans="1:7">
      <c r="A1" s="399" t="s">
        <v>0</v>
      </c>
      <c r="B1" s="400"/>
      <c r="C1" s="401"/>
      <c r="D1" s="401"/>
      <c r="E1" s="401"/>
      <c r="F1" s="401"/>
      <c r="G1" s="401"/>
    </row>
    <row r="2" spans="1:7">
      <c r="A2" s="402" t="s">
        <v>971</v>
      </c>
      <c r="B2" s="400"/>
      <c r="C2" s="401"/>
      <c r="D2" s="401"/>
      <c r="E2" s="401"/>
      <c r="F2" s="401"/>
      <c r="G2" s="401"/>
    </row>
    <row r="3" spans="1:7">
      <c r="A3" s="399" t="s">
        <v>2</v>
      </c>
      <c r="B3" s="400"/>
      <c r="C3" s="401"/>
      <c r="D3" s="401"/>
      <c r="E3" s="401"/>
      <c r="F3" s="401"/>
      <c r="G3" s="401"/>
    </row>
    <row r="4" spans="1:7">
      <c r="A4" s="399"/>
      <c r="B4" s="400"/>
      <c r="C4" s="401"/>
      <c r="D4" s="401"/>
      <c r="E4" s="401"/>
      <c r="F4" s="401"/>
      <c r="G4" s="401"/>
    </row>
    <row r="5" spans="1:7">
      <c r="A5" s="399"/>
      <c r="B5" s="403" t="s">
        <v>1072</v>
      </c>
      <c r="C5" s="401"/>
      <c r="D5" s="401"/>
      <c r="E5" s="401"/>
      <c r="F5" s="401"/>
      <c r="G5" s="404" t="s">
        <v>1073</v>
      </c>
    </row>
    <row r="6" spans="1:7" ht="35.5">
      <c r="A6" s="405" t="s">
        <v>1074</v>
      </c>
      <c r="B6" s="406" t="s">
        <v>978</v>
      </c>
      <c r="C6" s="407" t="s">
        <v>1075</v>
      </c>
      <c r="D6" s="408" t="s">
        <v>1076</v>
      </c>
      <c r="E6" s="408" t="s">
        <v>1077</v>
      </c>
      <c r="F6" s="408" t="s">
        <v>1077</v>
      </c>
      <c r="G6" s="409" t="s">
        <v>1057</v>
      </c>
    </row>
    <row r="7" spans="1:7" ht="26.5" customHeight="1">
      <c r="A7" s="410" t="s">
        <v>1078</v>
      </c>
      <c r="B7" s="411"/>
      <c r="C7" s="408" t="s">
        <v>1079</v>
      </c>
      <c r="D7" s="408" t="s">
        <v>1080</v>
      </c>
      <c r="E7" s="408" t="s">
        <v>1081</v>
      </c>
      <c r="F7" s="408" t="s">
        <v>1082</v>
      </c>
      <c r="G7" s="409" t="s">
        <v>1083</v>
      </c>
    </row>
    <row r="8" spans="1:7" ht="23">
      <c r="A8" s="412">
        <v>1</v>
      </c>
      <c r="B8" s="413" t="s">
        <v>1084</v>
      </c>
      <c r="C8" s="414">
        <v>425914</v>
      </c>
      <c r="D8" s="415">
        <v>29079</v>
      </c>
      <c r="E8" s="415"/>
      <c r="F8" s="415"/>
      <c r="G8" s="415">
        <f>C8+D8+E8+F8</f>
        <v>454993</v>
      </c>
    </row>
    <row r="9" spans="1:7" ht="46">
      <c r="A9" s="416">
        <v>2</v>
      </c>
      <c r="B9" s="417" t="s">
        <v>1085</v>
      </c>
      <c r="C9" s="418">
        <v>378914</v>
      </c>
      <c r="D9" s="415">
        <v>47069</v>
      </c>
      <c r="E9" s="415"/>
      <c r="F9" s="415"/>
      <c r="G9" s="415">
        <f t="shared" ref="G9:G29" si="0">C9+D9+E9+F9</f>
        <v>425983</v>
      </c>
    </row>
    <row r="10" spans="1:7" ht="53.5" customHeight="1">
      <c r="A10" s="416">
        <v>3</v>
      </c>
      <c r="B10" s="417" t="s">
        <v>1086</v>
      </c>
      <c r="C10" s="415">
        <v>955998</v>
      </c>
      <c r="D10" s="415">
        <v>66036</v>
      </c>
      <c r="E10" s="415"/>
      <c r="F10" s="415"/>
      <c r="G10" s="415">
        <f t="shared" si="0"/>
        <v>1022034</v>
      </c>
    </row>
    <row r="11" spans="1:7" ht="44" customHeight="1">
      <c r="A11" s="416">
        <v>4</v>
      </c>
      <c r="B11" s="417" t="s">
        <v>1087</v>
      </c>
      <c r="C11" s="415">
        <v>646543</v>
      </c>
      <c r="D11" s="415">
        <v>42074</v>
      </c>
      <c r="E11" s="415"/>
      <c r="F11" s="415"/>
      <c r="G11" s="415">
        <f t="shared" si="0"/>
        <v>688617</v>
      </c>
    </row>
    <row r="12" spans="1:7" ht="38" customHeight="1">
      <c r="A12" s="416">
        <v>5</v>
      </c>
      <c r="B12" s="417" t="s">
        <v>1088</v>
      </c>
      <c r="C12" s="415">
        <v>599186</v>
      </c>
      <c r="D12" s="415">
        <v>52343</v>
      </c>
      <c r="E12" s="415"/>
      <c r="F12" s="415"/>
      <c r="G12" s="415">
        <f t="shared" si="0"/>
        <v>651529</v>
      </c>
    </row>
    <row r="13" spans="1:7" ht="32" customHeight="1">
      <c r="A13" s="416">
        <v>6</v>
      </c>
      <c r="B13" s="417" t="s">
        <v>1089</v>
      </c>
      <c r="C13" s="415">
        <v>583321</v>
      </c>
      <c r="D13" s="415">
        <v>39517</v>
      </c>
      <c r="E13" s="415"/>
      <c r="F13" s="415"/>
      <c r="G13" s="415">
        <f t="shared" si="0"/>
        <v>622838</v>
      </c>
    </row>
    <row r="14" spans="1:7" ht="30" customHeight="1">
      <c r="A14" s="416">
        <v>7</v>
      </c>
      <c r="B14" s="417" t="s">
        <v>1090</v>
      </c>
      <c r="C14" s="415">
        <v>236652</v>
      </c>
      <c r="D14" s="415">
        <v>16883</v>
      </c>
      <c r="E14" s="415">
        <v>13000</v>
      </c>
      <c r="F14" s="415"/>
      <c r="G14" s="415">
        <f t="shared" si="0"/>
        <v>266535</v>
      </c>
    </row>
    <row r="15" spans="1:7" ht="35" customHeight="1">
      <c r="A15" s="416">
        <v>8</v>
      </c>
      <c r="B15" s="417" t="s">
        <v>1091</v>
      </c>
      <c r="C15" s="415">
        <v>1466513</v>
      </c>
      <c r="D15" s="415">
        <v>127741</v>
      </c>
      <c r="E15" s="415"/>
      <c r="F15" s="415"/>
      <c r="G15" s="415">
        <f t="shared" si="0"/>
        <v>1594254</v>
      </c>
    </row>
    <row r="16" spans="1:7" ht="35" customHeight="1">
      <c r="A16" s="416">
        <v>9</v>
      </c>
      <c r="B16" s="417" t="s">
        <v>1092</v>
      </c>
      <c r="C16" s="415">
        <v>256192</v>
      </c>
      <c r="D16" s="415">
        <v>25451</v>
      </c>
      <c r="E16" s="415"/>
      <c r="F16" s="415"/>
      <c r="G16" s="415">
        <f t="shared" si="0"/>
        <v>281643</v>
      </c>
    </row>
    <row r="17" spans="1:7" ht="34.5">
      <c r="A17" s="416">
        <v>10</v>
      </c>
      <c r="B17" s="417" t="s">
        <v>1093</v>
      </c>
      <c r="C17" s="415">
        <v>2226328</v>
      </c>
      <c r="D17" s="415">
        <v>181491</v>
      </c>
      <c r="E17" s="415">
        <v>4000</v>
      </c>
      <c r="F17" s="415"/>
      <c r="G17" s="415">
        <f t="shared" si="0"/>
        <v>2411819</v>
      </c>
    </row>
    <row r="18" spans="1:7" ht="41" customHeight="1">
      <c r="A18" s="416">
        <v>11</v>
      </c>
      <c r="B18" s="417" t="s">
        <v>1094</v>
      </c>
      <c r="C18" s="415">
        <v>2427933</v>
      </c>
      <c r="D18" s="415">
        <v>208124</v>
      </c>
      <c r="E18" s="415">
        <v>12000</v>
      </c>
      <c r="F18" s="415">
        <v>9000</v>
      </c>
      <c r="G18" s="415">
        <f t="shared" si="0"/>
        <v>2657057</v>
      </c>
    </row>
    <row r="19" spans="1:7" ht="32.5" customHeight="1">
      <c r="A19" s="416">
        <v>12</v>
      </c>
      <c r="B19" s="417" t="s">
        <v>1095</v>
      </c>
      <c r="C19" s="415">
        <v>1076768</v>
      </c>
      <c r="D19" s="415">
        <v>87054</v>
      </c>
      <c r="E19" s="415">
        <v>42000</v>
      </c>
      <c r="F19" s="415"/>
      <c r="G19" s="415">
        <f t="shared" si="0"/>
        <v>1205822</v>
      </c>
    </row>
    <row r="20" spans="1:7" ht="31.5" customHeight="1">
      <c r="A20" s="416">
        <v>13</v>
      </c>
      <c r="B20" s="417" t="s">
        <v>1096</v>
      </c>
      <c r="C20" s="415">
        <v>1273008</v>
      </c>
      <c r="D20" s="415">
        <v>117079</v>
      </c>
      <c r="E20" s="415">
        <v>27000</v>
      </c>
      <c r="F20" s="415"/>
      <c r="G20" s="415">
        <f t="shared" si="0"/>
        <v>1417087</v>
      </c>
    </row>
    <row r="21" spans="1:7" ht="35.5" customHeight="1">
      <c r="A21" s="416">
        <v>14</v>
      </c>
      <c r="B21" s="417" t="s">
        <v>1097</v>
      </c>
      <c r="C21" s="415">
        <v>1662474</v>
      </c>
      <c r="D21" s="415">
        <v>157272</v>
      </c>
      <c r="E21" s="415">
        <v>5000</v>
      </c>
      <c r="F21" s="415">
        <v>3000</v>
      </c>
      <c r="G21" s="415">
        <f t="shared" si="0"/>
        <v>1827746</v>
      </c>
    </row>
    <row r="22" spans="1:7" ht="37" customHeight="1">
      <c r="A22" s="416">
        <v>15</v>
      </c>
      <c r="B22" s="417" t="s">
        <v>1098</v>
      </c>
      <c r="C22" s="415">
        <v>1723835</v>
      </c>
      <c r="D22" s="415">
        <v>148869</v>
      </c>
      <c r="E22" s="415"/>
      <c r="F22" s="415">
        <v>11000</v>
      </c>
      <c r="G22" s="415">
        <f t="shared" si="0"/>
        <v>1883704</v>
      </c>
    </row>
    <row r="23" spans="1:7" ht="34.5">
      <c r="A23" s="416">
        <v>16</v>
      </c>
      <c r="B23" s="417" t="s">
        <v>1099</v>
      </c>
      <c r="C23" s="415">
        <v>827550</v>
      </c>
      <c r="D23" s="415">
        <v>54076</v>
      </c>
      <c r="E23" s="415"/>
      <c r="F23" s="415"/>
      <c r="G23" s="415">
        <f t="shared" si="0"/>
        <v>881626</v>
      </c>
    </row>
    <row r="24" spans="1:7" ht="39.5" customHeight="1">
      <c r="A24" s="416">
        <v>17</v>
      </c>
      <c r="B24" s="417" t="s">
        <v>1100</v>
      </c>
      <c r="C24" s="415">
        <v>448685</v>
      </c>
      <c r="D24" s="415">
        <v>44232</v>
      </c>
      <c r="E24" s="415">
        <v>11000</v>
      </c>
      <c r="F24" s="415"/>
      <c r="G24" s="415">
        <f t="shared" si="0"/>
        <v>503917</v>
      </c>
    </row>
    <row r="25" spans="1:7" ht="35.5" customHeight="1">
      <c r="A25" s="416">
        <v>18</v>
      </c>
      <c r="B25" s="417" t="s">
        <v>1101</v>
      </c>
      <c r="C25" s="415">
        <v>728493</v>
      </c>
      <c r="D25" s="415">
        <v>47781</v>
      </c>
      <c r="E25" s="415">
        <v>7000</v>
      </c>
      <c r="F25" s="415"/>
      <c r="G25" s="415">
        <f t="shared" si="0"/>
        <v>783274</v>
      </c>
    </row>
    <row r="26" spans="1:7" ht="29.5" customHeight="1">
      <c r="A26" s="416">
        <v>19</v>
      </c>
      <c r="B26" s="417" t="s">
        <v>1102</v>
      </c>
      <c r="C26" s="415">
        <v>520788</v>
      </c>
      <c r="D26" s="415">
        <v>40472</v>
      </c>
      <c r="E26" s="415"/>
      <c r="F26" s="415"/>
      <c r="G26" s="415">
        <f t="shared" si="0"/>
        <v>561260</v>
      </c>
    </row>
    <row r="27" spans="1:7" ht="34.5">
      <c r="A27" s="416">
        <v>20</v>
      </c>
      <c r="B27" s="417" t="s">
        <v>1103</v>
      </c>
      <c r="C27" s="415">
        <v>955232</v>
      </c>
      <c r="D27" s="415">
        <v>62400</v>
      </c>
      <c r="E27" s="415"/>
      <c r="F27" s="415"/>
      <c r="G27" s="415">
        <f t="shared" si="0"/>
        <v>1017632</v>
      </c>
    </row>
    <row r="28" spans="1:7" ht="34.5">
      <c r="A28" s="416">
        <v>21</v>
      </c>
      <c r="B28" s="417" t="s">
        <v>1104</v>
      </c>
      <c r="C28" s="415">
        <v>1146234</v>
      </c>
      <c r="D28" s="415">
        <v>72794</v>
      </c>
      <c r="E28" s="415"/>
      <c r="F28" s="415"/>
      <c r="G28" s="415">
        <f t="shared" si="0"/>
        <v>1219028</v>
      </c>
    </row>
    <row r="29" spans="1:7" ht="35" customHeight="1">
      <c r="A29" s="416">
        <v>22</v>
      </c>
      <c r="B29" s="417" t="s">
        <v>1105</v>
      </c>
      <c r="C29" s="415">
        <v>149439</v>
      </c>
      <c r="D29" s="415">
        <v>27663</v>
      </c>
      <c r="E29" s="415"/>
      <c r="F29" s="415"/>
      <c r="G29" s="415">
        <f t="shared" si="0"/>
        <v>177102</v>
      </c>
    </row>
    <row r="30" spans="1:7">
      <c r="A30" s="419"/>
      <c r="B30" s="420" t="s">
        <v>1106</v>
      </c>
      <c r="C30" s="421">
        <f>SUM(C8:C29)</f>
        <v>20716000</v>
      </c>
      <c r="D30" s="421">
        <f>SUM(D8:D29)</f>
        <v>1695500</v>
      </c>
      <c r="E30" s="421">
        <f>SUM(E8:E28)</f>
        <v>121000</v>
      </c>
      <c r="F30" s="421">
        <f>SUM(F8:F28)</f>
        <v>23000</v>
      </c>
      <c r="G30" s="421">
        <f>SUM(G8:G29)</f>
        <v>22555500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anexa 1</vt:lpstr>
      <vt:lpstr>anexa 2</vt:lpstr>
      <vt:lpstr>anexa 5</vt:lpstr>
      <vt:lpstr>anexa 6</vt:lpstr>
      <vt:lpstr>'anexa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Tiganila</dc:creator>
  <cp:lastModifiedBy>Liliana Tiganila</cp:lastModifiedBy>
  <cp:lastPrinted>2023-01-04T07:39:04Z</cp:lastPrinted>
  <dcterms:created xsi:type="dcterms:W3CDTF">2015-06-05T18:19:34Z</dcterms:created>
  <dcterms:modified xsi:type="dcterms:W3CDTF">2023-01-04T07:54:54Z</dcterms:modified>
</cp:coreProperties>
</file>